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3-Formulas\2-Formulas-Logic\Outlines\"/>
    </mc:Choice>
  </mc:AlternateContent>
  <bookViews>
    <workbookView xWindow="0" yWindow="0" windowWidth="14400" windowHeight="12390"/>
  </bookViews>
  <sheets>
    <sheet name="Logic1-Begin" sheetId="4" r:id="rId1"/>
    <sheet name="Logic1-End" sheetId="5" r:id="rId2"/>
    <sheet name="Logic2-Begin" sheetId="7" r:id="rId3"/>
    <sheet name="Logic2-End" sheetId="6" r:id="rId4"/>
    <sheet name="Logic3-Begin" sheetId="9" r:id="rId5"/>
    <sheet name="Logic3-End" sheetId="8" r:id="rId6"/>
    <sheet name="Logic4-Begin" sheetId="11" r:id="rId7"/>
    <sheet name="Logic4-End" sheetId="10" r:id="rId8"/>
    <sheet name="Integrity4 (2)" sheetId="3" state="hidden" r:id="rId9"/>
  </sheets>
  <calcPr calcId="152511" concurrentCalc="0"/>
  <customWorkbookViews>
    <customWorkbookView name="CRUTER.com - Personal View" guid="{7832CFFA-06F0-4EE6-9335-1532826377F0}" mergeInterval="0" personalView="1" maximized="1" xWindow="-8" yWindow="-8" windowWidth="1936" windowHeight="1056" tabRatio="358" activeSheetId="2"/>
  </customWorkbookViews>
</workbook>
</file>

<file path=xl/calcChain.xml><?xml version="1.0" encoding="utf-8"?>
<calcChain xmlns="http://schemas.openxmlformats.org/spreadsheetml/2006/main">
  <c r="G13" i="10" l="1"/>
  <c r="G12" i="10"/>
  <c r="G9" i="10"/>
  <c r="G8" i="10"/>
  <c r="E13" i="9"/>
  <c r="G13" i="9"/>
  <c r="E12" i="9"/>
  <c r="G12" i="9"/>
  <c r="E11" i="9"/>
  <c r="G11" i="9"/>
  <c r="G10" i="9"/>
  <c r="E10" i="9"/>
  <c r="G9" i="9"/>
  <c r="E9" i="9"/>
  <c r="E8" i="9"/>
  <c r="G8" i="9"/>
  <c r="E13" i="8"/>
  <c r="G13" i="8"/>
  <c r="I13" i="8"/>
  <c r="E12" i="8"/>
  <c r="G12" i="8"/>
  <c r="I12" i="8"/>
  <c r="E11" i="8"/>
  <c r="G11" i="8"/>
  <c r="I11" i="8"/>
  <c r="I10" i="8"/>
  <c r="G10" i="8"/>
  <c r="E10" i="8"/>
  <c r="I9" i="8"/>
  <c r="G9" i="8"/>
  <c r="E9" i="8"/>
  <c r="E8" i="8"/>
  <c r="G8" i="8"/>
  <c r="I8" i="8"/>
  <c r="G8" i="7"/>
  <c r="G9" i="7"/>
  <c r="G10" i="7"/>
  <c r="G11" i="7"/>
  <c r="G12" i="7"/>
  <c r="G13" i="7"/>
  <c r="E13" i="7"/>
  <c r="E12" i="7"/>
  <c r="E11" i="7"/>
  <c r="E10" i="7"/>
  <c r="E9" i="7"/>
  <c r="E8" i="7"/>
  <c r="G8" i="6"/>
  <c r="G9" i="6"/>
  <c r="G10" i="6"/>
  <c r="G11" i="6"/>
  <c r="G12" i="6"/>
  <c r="G13" i="6"/>
  <c r="I8" i="6"/>
  <c r="K8" i="6"/>
  <c r="I9" i="6"/>
  <c r="K9" i="6"/>
  <c r="I10" i="6"/>
  <c r="K10" i="6"/>
  <c r="I12" i="6"/>
  <c r="K12" i="6"/>
  <c r="K13" i="6"/>
  <c r="I13" i="6"/>
  <c r="E13" i="6"/>
  <c r="M12" i="6"/>
  <c r="E12" i="6"/>
  <c r="I11" i="6"/>
  <c r="M11" i="6"/>
  <c r="E11" i="6"/>
  <c r="M10" i="6"/>
  <c r="E10" i="6"/>
  <c r="M9" i="6"/>
  <c r="E9" i="6"/>
  <c r="M8" i="6"/>
  <c r="E8" i="6"/>
  <c r="E13" i="5"/>
  <c r="M13" i="5"/>
  <c r="G13" i="5"/>
  <c r="K13" i="5"/>
  <c r="I13" i="5"/>
  <c r="E12" i="5"/>
  <c r="M12" i="5"/>
  <c r="G12" i="5"/>
  <c r="K12" i="5"/>
  <c r="I12" i="5"/>
  <c r="E11" i="5"/>
  <c r="M11" i="5"/>
  <c r="G11" i="5"/>
  <c r="K11" i="5"/>
  <c r="I11" i="5"/>
  <c r="O10" i="5"/>
  <c r="E10" i="5"/>
  <c r="M10" i="5"/>
  <c r="G10" i="5"/>
  <c r="K10" i="5"/>
  <c r="I10" i="5"/>
  <c r="E9" i="5"/>
  <c r="M9" i="5"/>
  <c r="G9" i="5"/>
  <c r="K9" i="5"/>
  <c r="I9" i="5"/>
  <c r="E8" i="5"/>
  <c r="M8" i="5"/>
  <c r="G8" i="5"/>
  <c r="K8" i="5"/>
  <c r="I8" i="5"/>
  <c r="E8" i="4"/>
  <c r="G8" i="4"/>
  <c r="E13" i="4"/>
  <c r="G13" i="4"/>
  <c r="G12" i="4"/>
  <c r="G11" i="4"/>
  <c r="G10" i="4"/>
  <c r="G9" i="4"/>
  <c r="E12" i="4"/>
  <c r="E11" i="4"/>
  <c r="E10" i="4"/>
  <c r="E9" i="4"/>
  <c r="C9" i="3"/>
</calcChain>
</file>

<file path=xl/sharedStrings.xml><?xml version="1.0" encoding="utf-8"?>
<sst xmlns="http://schemas.openxmlformats.org/spreadsheetml/2006/main" count="172" uniqueCount="56">
  <si>
    <t>Description</t>
  </si>
  <si>
    <t>Hourly Rate</t>
  </si>
  <si>
    <t>Yearly Amount</t>
  </si>
  <si>
    <t>Inputs</t>
  </si>
  <si>
    <t>Calculate Yearly Income</t>
  </si>
  <si>
    <t>Legend</t>
  </si>
  <si>
    <t>Calculation</t>
  </si>
  <si>
    <t>User Input</t>
  </si>
  <si>
    <t>Integrity</t>
  </si>
  <si>
    <t>Complicated Formulas &amp; Templates</t>
  </si>
  <si>
    <t>Work Smarter … With Powerful Formulas</t>
  </si>
  <si>
    <t>FORMULA</t>
  </si>
  <si>
    <t xml:space="preserve"> </t>
  </si>
  <si>
    <t>Logic Formulas</t>
  </si>
  <si>
    <t>Dept</t>
  </si>
  <si>
    <t>Budget</t>
  </si>
  <si>
    <t>Actual</t>
  </si>
  <si>
    <t>HR</t>
  </si>
  <si>
    <t>IT</t>
  </si>
  <si>
    <t>Exec</t>
  </si>
  <si>
    <t>Budget Vs Actual Data</t>
  </si>
  <si>
    <t>Fin</t>
  </si>
  <si>
    <t>Acct</t>
  </si>
  <si>
    <t>Eng</t>
  </si>
  <si>
    <t>Toler-
ance</t>
  </si>
  <si>
    <t>If Statements</t>
  </si>
  <si>
    <t>Multiple Criteria If Statements (AND)</t>
  </si>
  <si>
    <t>Multiple Criteria If Statements (OR)</t>
  </si>
  <si>
    <t>If Statements with NOT()</t>
  </si>
  <si>
    <t>Variance</t>
  </si>
  <si>
    <t>Tolerance 
Amount</t>
  </si>
  <si>
    <t>Error Types</t>
  </si>
  <si>
    <t>ifError()</t>
  </si>
  <si>
    <t>ifNA()</t>
  </si>
  <si>
    <t>IF() Nested</t>
  </si>
  <si>
    <t>Test Data</t>
  </si>
  <si>
    <t>Name</t>
  </si>
  <si>
    <t>Salary</t>
  </si>
  <si>
    <t>Comparison Operators</t>
  </si>
  <si>
    <t>Gloria Pritchett</t>
  </si>
  <si>
    <t>&gt;</t>
  </si>
  <si>
    <t>Greater Than</t>
  </si>
  <si>
    <t>Jay Pritchett</t>
  </si>
  <si>
    <t>&gt;=</t>
  </si>
  <si>
    <t>Greater Than OR Equal To</t>
  </si>
  <si>
    <t>Clair Dunphy</t>
  </si>
  <si>
    <t>&lt;</t>
  </si>
  <si>
    <t>Less Than</t>
  </si>
  <si>
    <t>Phil Dunphy</t>
  </si>
  <si>
    <t>&lt;=</t>
  </si>
  <si>
    <t>Less Than OR Equal To</t>
  </si>
  <si>
    <t>Cameron Tucker</t>
  </si>
  <si>
    <t>=</t>
  </si>
  <si>
    <t>Equal To</t>
  </si>
  <si>
    <t>&lt;&gt;</t>
  </si>
  <si>
    <t>Not Equal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</si>
</sst>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Segoe UI Light"/>
      <family val="2"/>
    </font>
    <font>
      <sz val="18"/>
      <color theme="0"/>
      <name val="Segoe UI Light"/>
      <family val="2"/>
    </font>
    <font>
      <sz val="12"/>
      <color theme="1"/>
      <name val="Segoe U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Segoe UI Light"/>
      <family val="2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14" fontId="0" fillId="0" borderId="0" xfId="0" applyNumberFormat="1"/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14" fontId="7" fillId="0" borderId="3" xfId="0" applyNumberFormat="1" applyFont="1" applyBorder="1" applyAlignment="1">
      <alignment horizontal="center"/>
    </xf>
    <xf numFmtId="164" fontId="7" fillId="0" borderId="5" xfId="54" applyNumberFormat="1" applyFont="1" applyBorder="1"/>
    <xf numFmtId="164" fontId="0" fillId="3" borderId="0" xfId="54" applyNumberFormat="1" applyFont="1" applyFill="1"/>
    <xf numFmtId="14" fontId="7" fillId="0" borderId="0" xfId="0" applyNumberFormat="1" applyFont="1"/>
    <xf numFmtId="0" fontId="7" fillId="0" borderId="1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/>
    <xf numFmtId="0" fontId="12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0" fillId="0" borderId="0" xfId="0" applyBorder="1"/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left" indent="1"/>
    </xf>
    <xf numFmtId="166" fontId="0" fillId="0" borderId="9" xfId="53" applyNumberFormat="1" applyFont="1" applyBorder="1" applyAlignment="1">
      <alignment horizontal="left"/>
    </xf>
    <xf numFmtId="166" fontId="0" fillId="0" borderId="0" xfId="53" applyNumberFormat="1" applyFont="1" applyFill="1" applyBorder="1" applyAlignment="1">
      <alignment horizontal="left"/>
    </xf>
    <xf numFmtId="166" fontId="0" fillId="0" borderId="8" xfId="53" applyNumberFormat="1" applyFont="1" applyBorder="1" applyAlignment="1">
      <alignment horizontal="left"/>
    </xf>
    <xf numFmtId="9" fontId="0" fillId="0" borderId="8" xfId="56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66" fontId="0" fillId="0" borderId="9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  <xf numFmtId="6" fontId="0" fillId="0" borderId="8" xfId="53" applyNumberFormat="1" applyFont="1" applyBorder="1" applyAlignment="1">
      <alignment horizontal="right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57">
    <cellStyle name="Comma" xfId="53" builtinId="3"/>
    <cellStyle name="Comma 2" xfId="55"/>
    <cellStyle name="Currency" xfId="54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  <cellStyle name="Percent" xfId="56" builtinId="5"/>
  </cellStyles>
  <dxfs count="0"/>
  <tableStyles count="0" defaultTableStyle="TableStyleMedium9" defaultPivotStyle="PivotStyleMedium4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238125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238125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238125</xdr:colOff>
      <xdr:row>17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238125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238125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238125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171450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4</xdr:col>
      <xdr:colOff>171450</xdr:colOff>
      <xdr:row>17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32422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showGridLines="0" tabSelected="1" zoomScaleNormal="100" workbookViewId="0"/>
  </sheetViews>
  <sheetFormatPr defaultRowHeight="15.75" outlineLevelCol="1" x14ac:dyDescent="0.25"/>
  <cols>
    <col min="1" max="1" width="2.375" customWidth="1"/>
    <col min="2" max="2" width="7.5" customWidth="1" outlineLevel="1"/>
    <col min="3" max="3" width="8.875" customWidth="1" outlineLevel="1"/>
    <col min="4" max="5" width="11.375" customWidth="1" outlineLevel="1"/>
    <col min="6" max="6" width="10.125" customWidth="1" outlineLevel="1"/>
    <col min="7" max="7" width="12.625" customWidth="1" outlineLevel="1"/>
    <col min="8" max="8" width="2.625" customWidth="1"/>
    <col min="9" max="9" width="14.125" customWidth="1" outlineLevel="1"/>
    <col min="10" max="10" width="2.625" customWidth="1"/>
    <col min="11" max="11" width="20.625" hidden="1" customWidth="1" outlineLevel="1"/>
    <col min="12" max="12" width="2.625" customWidth="1" collapsed="1"/>
    <col min="13" max="13" width="20.625" hidden="1" customWidth="1" outlineLevel="1"/>
    <col min="14" max="14" width="2.625" customWidth="1" collapsed="1"/>
    <col min="15" max="15" width="20.625" hidden="1" customWidth="1" outlineLevel="1"/>
    <col min="16" max="16" width="2.625" customWidth="1" collapsed="1"/>
  </cols>
  <sheetData>
    <row r="1" spans="2:16" ht="9" customHeight="1" x14ac:dyDescent="0.25"/>
    <row r="2" spans="2:16" ht="26.25" x14ac:dyDescent="0.25">
      <c r="B2" s="39" t="s">
        <v>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ht="9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5.5" x14ac:dyDescent="0.5"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9" customHeight="1" x14ac:dyDescent="0.25">
      <c r="H5" s="21"/>
    </row>
    <row r="6" spans="2:16" ht="19.5" customHeight="1" x14ac:dyDescent="0.35">
      <c r="B6" s="36" t="s">
        <v>20</v>
      </c>
      <c r="C6" s="37"/>
      <c r="D6" s="37"/>
      <c r="E6" s="37"/>
      <c r="F6" s="37"/>
      <c r="G6" s="38"/>
      <c r="H6" s="19"/>
      <c r="I6" s="41" t="s">
        <v>11</v>
      </c>
      <c r="J6" s="42"/>
      <c r="K6" s="42"/>
      <c r="L6" s="42"/>
      <c r="M6" s="42"/>
      <c r="N6" s="42"/>
      <c r="O6" s="42"/>
      <c r="P6" s="43"/>
    </row>
    <row r="7" spans="2:16" ht="37.5" customHeight="1" x14ac:dyDescent="0.25">
      <c r="B7" s="30" t="s">
        <v>14</v>
      </c>
      <c r="C7" s="30" t="s">
        <v>15</v>
      </c>
      <c r="D7" s="30" t="s">
        <v>16</v>
      </c>
      <c r="E7" s="30" t="s">
        <v>29</v>
      </c>
      <c r="F7" s="31" t="s">
        <v>24</v>
      </c>
      <c r="G7" s="31" t="s">
        <v>30</v>
      </c>
      <c r="H7" s="32"/>
      <c r="I7" s="30" t="s">
        <v>25</v>
      </c>
      <c r="J7" s="30"/>
      <c r="K7" s="31" t="s">
        <v>26</v>
      </c>
      <c r="L7" s="30"/>
      <c r="M7" s="31" t="s">
        <v>27</v>
      </c>
      <c r="N7" s="30"/>
      <c r="O7" s="31" t="s">
        <v>28</v>
      </c>
      <c r="P7" s="30"/>
    </row>
    <row r="8" spans="2:16" x14ac:dyDescent="0.25">
      <c r="B8" s="23" t="s">
        <v>19</v>
      </c>
      <c r="C8" s="28">
        <v>200000</v>
      </c>
      <c r="D8" s="28">
        <v>210000</v>
      </c>
      <c r="E8" s="28">
        <f>C8-D8</f>
        <v>-10000</v>
      </c>
      <c r="F8" s="29">
        <v>0.1</v>
      </c>
      <c r="G8" s="26">
        <f>C8*F8</f>
        <v>20000</v>
      </c>
      <c r="H8" s="20"/>
      <c r="I8" s="22"/>
      <c r="J8" s="22"/>
      <c r="K8" s="22"/>
      <c r="L8" s="22"/>
      <c r="M8" s="24"/>
      <c r="N8" s="24"/>
      <c r="O8" s="24"/>
      <c r="P8" s="24"/>
    </row>
    <row r="9" spans="2:16" x14ac:dyDescent="0.25">
      <c r="B9" s="23" t="s">
        <v>17</v>
      </c>
      <c r="C9" s="28">
        <v>75000</v>
      </c>
      <c r="D9" s="28">
        <v>53241</v>
      </c>
      <c r="E9" s="28">
        <f t="shared" ref="E9:E13" si="0">C9-D9</f>
        <v>21759</v>
      </c>
      <c r="F9" s="29">
        <v>0.1</v>
      </c>
      <c r="G9" s="26">
        <f t="shared" ref="G9:G13" si="1">C9*F9</f>
        <v>7500</v>
      </c>
      <c r="H9" s="20"/>
      <c r="I9" s="22"/>
      <c r="J9" s="22"/>
      <c r="K9" s="22"/>
      <c r="L9" s="22"/>
      <c r="M9" s="24"/>
      <c r="N9" s="24"/>
      <c r="O9" s="24"/>
      <c r="P9" s="24"/>
    </row>
    <row r="10" spans="2:16" x14ac:dyDescent="0.25">
      <c r="B10" s="23" t="s">
        <v>18</v>
      </c>
      <c r="C10" s="28">
        <v>225000</v>
      </c>
      <c r="D10" s="28">
        <v>175951</v>
      </c>
      <c r="E10" s="28">
        <f t="shared" si="0"/>
        <v>49049</v>
      </c>
      <c r="F10" s="29">
        <v>0.1</v>
      </c>
      <c r="G10" s="26">
        <f t="shared" si="1"/>
        <v>22500</v>
      </c>
      <c r="H10" s="20"/>
      <c r="I10" s="22"/>
      <c r="J10" s="22"/>
      <c r="K10" s="22"/>
      <c r="L10" s="22"/>
      <c r="M10" s="24"/>
      <c r="N10" s="24"/>
      <c r="O10" s="24"/>
      <c r="P10" s="24"/>
    </row>
    <row r="11" spans="2:16" x14ac:dyDescent="0.25">
      <c r="B11" s="23" t="s">
        <v>21</v>
      </c>
      <c r="C11" s="28">
        <v>125000</v>
      </c>
      <c r="D11" s="28">
        <v>164220</v>
      </c>
      <c r="E11" s="28">
        <f t="shared" si="0"/>
        <v>-39220</v>
      </c>
      <c r="F11" s="29">
        <v>0.1</v>
      </c>
      <c r="G11" s="26">
        <f t="shared" si="1"/>
        <v>12500</v>
      </c>
      <c r="H11" s="20"/>
      <c r="I11" s="22"/>
      <c r="J11" s="22"/>
      <c r="K11" s="22"/>
      <c r="L11" s="22"/>
      <c r="M11" s="24"/>
      <c r="N11" s="24"/>
      <c r="O11" s="24"/>
      <c r="P11" s="24"/>
    </row>
    <row r="12" spans="2:16" x14ac:dyDescent="0.25">
      <c r="B12" s="23" t="s">
        <v>22</v>
      </c>
      <c r="C12" s="28">
        <v>100000</v>
      </c>
      <c r="D12" s="28">
        <v>118159</v>
      </c>
      <c r="E12" s="28">
        <f t="shared" si="0"/>
        <v>-18159</v>
      </c>
      <c r="F12" s="29">
        <v>0.1</v>
      </c>
      <c r="G12" s="26">
        <f t="shared" si="1"/>
        <v>10000</v>
      </c>
      <c r="H12" s="20"/>
      <c r="I12" s="22"/>
      <c r="J12" s="22"/>
      <c r="K12" s="22"/>
      <c r="L12" s="22"/>
      <c r="M12" s="24"/>
      <c r="N12" s="23"/>
      <c r="O12" s="24"/>
      <c r="P12" s="23"/>
    </row>
    <row r="13" spans="2:16" x14ac:dyDescent="0.25">
      <c r="B13" s="23" t="s">
        <v>23</v>
      </c>
      <c r="C13" s="28">
        <v>325000</v>
      </c>
      <c r="D13" s="28">
        <v>378150</v>
      </c>
      <c r="E13" s="28">
        <f t="shared" si="0"/>
        <v>-53150</v>
      </c>
      <c r="F13" s="29">
        <v>0.1</v>
      </c>
      <c r="G13" s="26">
        <f t="shared" si="1"/>
        <v>32500</v>
      </c>
      <c r="H13" s="20"/>
      <c r="I13" s="22"/>
      <c r="J13" s="22"/>
      <c r="K13" s="22"/>
      <c r="L13" s="22"/>
      <c r="M13" s="24"/>
      <c r="N13" s="23"/>
      <c r="O13" s="24"/>
      <c r="P13" s="23"/>
    </row>
    <row r="14" spans="2:16" ht="15.75" customHeight="1" x14ac:dyDescent="0.25">
      <c r="B14" s="25"/>
      <c r="G14" s="27" t="s">
        <v>12</v>
      </c>
    </row>
    <row r="15" spans="2:16" ht="15.75" customHeight="1" x14ac:dyDescent="0.25"/>
    <row r="16" spans="2:16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4">
    <mergeCell ref="B6:G6"/>
    <mergeCell ref="B2:P2"/>
    <mergeCell ref="B4:P4"/>
    <mergeCell ref="I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showGridLines="0" zoomScaleNormal="100" workbookViewId="0"/>
  </sheetViews>
  <sheetFormatPr defaultRowHeight="15.75" outlineLevelCol="1" x14ac:dyDescent="0.25"/>
  <cols>
    <col min="1" max="1" width="2.375" customWidth="1"/>
    <col min="2" max="2" width="7.5" customWidth="1" outlineLevel="1"/>
    <col min="3" max="3" width="8.875" customWidth="1" outlineLevel="1"/>
    <col min="4" max="5" width="11.375" customWidth="1" outlineLevel="1"/>
    <col min="6" max="6" width="10.125" customWidth="1" outlineLevel="1"/>
    <col min="7" max="7" width="12.625" customWidth="1" outlineLevel="1"/>
    <col min="8" max="8" width="2.625" customWidth="1"/>
    <col min="9" max="9" width="14.125" customWidth="1" outlineLevel="1"/>
    <col min="10" max="10" width="2.625" customWidth="1"/>
    <col min="11" max="11" width="20.625" hidden="1" customWidth="1" outlineLevel="1"/>
    <col min="12" max="12" width="2.625" customWidth="1" collapsed="1"/>
    <col min="13" max="13" width="20.625" hidden="1" customWidth="1" outlineLevel="1"/>
    <col min="14" max="14" width="2.625" customWidth="1" collapsed="1"/>
    <col min="15" max="15" width="20.625" hidden="1" customWidth="1" outlineLevel="1"/>
    <col min="16" max="16" width="2.625" customWidth="1" collapsed="1"/>
  </cols>
  <sheetData>
    <row r="1" spans="2:16" ht="9" customHeight="1" x14ac:dyDescent="0.25"/>
    <row r="2" spans="2:16" ht="26.25" x14ac:dyDescent="0.25">
      <c r="B2" s="39" t="s">
        <v>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ht="9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5.5" x14ac:dyDescent="0.5"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9" customHeight="1" x14ac:dyDescent="0.25">
      <c r="H5" s="21"/>
    </row>
    <row r="6" spans="2:16" ht="19.5" customHeight="1" x14ac:dyDescent="0.35">
      <c r="B6" s="36" t="s">
        <v>20</v>
      </c>
      <c r="C6" s="37"/>
      <c r="D6" s="37"/>
      <c r="E6" s="37"/>
      <c r="F6" s="37"/>
      <c r="G6" s="38"/>
      <c r="H6" s="19"/>
      <c r="I6" s="41" t="s">
        <v>11</v>
      </c>
      <c r="J6" s="42"/>
      <c r="K6" s="42"/>
      <c r="L6" s="42"/>
      <c r="M6" s="42"/>
      <c r="N6" s="42"/>
      <c r="O6" s="42"/>
      <c r="P6" s="43"/>
    </row>
    <row r="7" spans="2:16" ht="37.5" customHeight="1" x14ac:dyDescent="0.25">
      <c r="B7" s="30" t="s">
        <v>14</v>
      </c>
      <c r="C7" s="30" t="s">
        <v>15</v>
      </c>
      <c r="D7" s="30" t="s">
        <v>16</v>
      </c>
      <c r="E7" s="30" t="s">
        <v>29</v>
      </c>
      <c r="F7" s="31" t="s">
        <v>24</v>
      </c>
      <c r="G7" s="31" t="s">
        <v>30</v>
      </c>
      <c r="H7" s="32"/>
      <c r="I7" s="30" t="s">
        <v>25</v>
      </c>
      <c r="J7" s="30"/>
      <c r="K7" s="31" t="s">
        <v>26</v>
      </c>
      <c r="L7" s="30"/>
      <c r="M7" s="31" t="s">
        <v>27</v>
      </c>
      <c r="N7" s="30"/>
      <c r="O7" s="31" t="s">
        <v>28</v>
      </c>
      <c r="P7" s="30"/>
    </row>
    <row r="8" spans="2:16" x14ac:dyDescent="0.25">
      <c r="B8" s="23" t="s">
        <v>19</v>
      </c>
      <c r="C8" s="28">
        <v>200000</v>
      </c>
      <c r="D8" s="28">
        <v>210000</v>
      </c>
      <c r="E8" s="28">
        <f>C8-D8</f>
        <v>-10000</v>
      </c>
      <c r="F8" s="29">
        <v>0.1</v>
      </c>
      <c r="G8" s="26">
        <f>C8*F8</f>
        <v>20000</v>
      </c>
      <c r="H8" s="20"/>
      <c r="I8" s="22" t="str">
        <f t="shared" ref="I8:I13" si="0">IF(E8&lt;0,"Bad","Good")</f>
        <v>Bad</v>
      </c>
      <c r="J8" s="22"/>
      <c r="K8" s="22" t="str">
        <f>IF(AND(E8&lt;0,ABS(E8)&gt;G8),"Very Bad","Ok")</f>
        <v>Ok</v>
      </c>
      <c r="L8" s="22"/>
      <c r="M8" s="24" t="str">
        <f>IF(OR(E8&lt;0,C8&gt;190000),"Bad","Good")</f>
        <v>Bad</v>
      </c>
      <c r="N8" s="24"/>
      <c r="O8" s="24"/>
      <c r="P8" s="24"/>
    </row>
    <row r="9" spans="2:16" x14ac:dyDescent="0.25">
      <c r="B9" s="23" t="s">
        <v>17</v>
      </c>
      <c r="C9" s="28">
        <v>75000</v>
      </c>
      <c r="D9" s="28">
        <v>53241</v>
      </c>
      <c r="E9" s="28">
        <f t="shared" ref="E9:E13" si="1">C9-D9</f>
        <v>21759</v>
      </c>
      <c r="F9" s="29">
        <v>0.1</v>
      </c>
      <c r="G9" s="26">
        <f t="shared" ref="G9:G13" si="2">C9*F9</f>
        <v>7500</v>
      </c>
      <c r="H9" s="20"/>
      <c r="I9" s="22" t="str">
        <f t="shared" si="0"/>
        <v>Good</v>
      </c>
      <c r="J9" s="22"/>
      <c r="K9" s="22" t="str">
        <f t="shared" ref="K9:K13" si="3">IF(AND(E9&lt;0,ABS(E9)&gt;G9),"Very Bad","Ok")</f>
        <v>Ok</v>
      </c>
      <c r="L9" s="22"/>
      <c r="M9" s="24" t="str">
        <f>IF(OR(E9&lt;0,C9&gt;190000),"Bad","Good")</f>
        <v>Good</v>
      </c>
      <c r="N9" s="24"/>
      <c r="O9" s="24"/>
      <c r="P9" s="24"/>
    </row>
    <row r="10" spans="2:16" x14ac:dyDescent="0.25">
      <c r="B10" s="23" t="s">
        <v>18</v>
      </c>
      <c r="C10" s="28">
        <v>225000</v>
      </c>
      <c r="D10" s="28">
        <v>175951</v>
      </c>
      <c r="E10" s="28">
        <f t="shared" si="1"/>
        <v>49049</v>
      </c>
      <c r="F10" s="29">
        <v>0.1</v>
      </c>
      <c r="G10" s="26">
        <f t="shared" si="2"/>
        <v>22500</v>
      </c>
      <c r="H10" s="20"/>
      <c r="I10" s="22" t="str">
        <f t="shared" si="0"/>
        <v>Good</v>
      </c>
      <c r="J10" s="22"/>
      <c r="K10" s="22" t="str">
        <f t="shared" si="3"/>
        <v>Ok</v>
      </c>
      <c r="L10" s="22"/>
      <c r="M10" s="24" t="str">
        <f t="shared" ref="M10:M12" si="4">IF(OR(E10&lt;0,C10&gt;190000),"Bad","Good")</f>
        <v>Bad</v>
      </c>
      <c r="N10" s="24"/>
      <c r="O10" s="24" t="b">
        <f>NOT(AND(1=1,2=3))</f>
        <v>1</v>
      </c>
      <c r="P10" s="24"/>
    </row>
    <row r="11" spans="2:16" x14ac:dyDescent="0.25">
      <c r="B11" s="23" t="s">
        <v>21</v>
      </c>
      <c r="C11" s="28">
        <v>125000</v>
      </c>
      <c r="D11" s="28">
        <v>164220</v>
      </c>
      <c r="E11" s="28">
        <f t="shared" si="1"/>
        <v>-39220</v>
      </c>
      <c r="F11" s="29">
        <v>0.1</v>
      </c>
      <c r="G11" s="26">
        <f t="shared" si="2"/>
        <v>12500</v>
      </c>
      <c r="H11" s="20"/>
      <c r="I11" s="22" t="str">
        <f t="shared" si="0"/>
        <v>Bad</v>
      </c>
      <c r="J11" s="22"/>
      <c r="K11" s="22" t="str">
        <f t="shared" si="3"/>
        <v>Very Bad</v>
      </c>
      <c r="L11" s="22"/>
      <c r="M11" s="24" t="str">
        <f t="shared" si="4"/>
        <v>Bad</v>
      </c>
      <c r="N11" s="24"/>
      <c r="O11" s="24"/>
      <c r="P11" s="24"/>
    </row>
    <row r="12" spans="2:16" x14ac:dyDescent="0.25">
      <c r="B12" s="23" t="s">
        <v>22</v>
      </c>
      <c r="C12" s="28">
        <v>100000</v>
      </c>
      <c r="D12" s="28">
        <v>118159</v>
      </c>
      <c r="E12" s="28">
        <f t="shared" si="1"/>
        <v>-18159</v>
      </c>
      <c r="F12" s="29">
        <v>0.1</v>
      </c>
      <c r="G12" s="26">
        <f t="shared" si="2"/>
        <v>10000</v>
      </c>
      <c r="H12" s="20"/>
      <c r="I12" s="22" t="str">
        <f t="shared" si="0"/>
        <v>Bad</v>
      </c>
      <c r="J12" s="22"/>
      <c r="K12" s="22" t="str">
        <f t="shared" si="3"/>
        <v>Very Bad</v>
      </c>
      <c r="L12" s="22"/>
      <c r="M12" s="24" t="str">
        <f t="shared" si="4"/>
        <v>Bad</v>
      </c>
      <c r="N12" s="23"/>
      <c r="O12" s="24"/>
      <c r="P12" s="23"/>
    </row>
    <row r="13" spans="2:16" x14ac:dyDescent="0.25">
      <c r="B13" s="23" t="s">
        <v>23</v>
      </c>
      <c r="C13" s="28">
        <v>325000</v>
      </c>
      <c r="D13" s="28">
        <v>378150</v>
      </c>
      <c r="E13" s="28">
        <f t="shared" si="1"/>
        <v>-53150</v>
      </c>
      <c r="F13" s="29">
        <v>0.1</v>
      </c>
      <c r="G13" s="26">
        <f t="shared" si="2"/>
        <v>32500</v>
      </c>
      <c r="H13" s="20"/>
      <c r="I13" s="22" t="str">
        <f t="shared" si="0"/>
        <v>Bad</v>
      </c>
      <c r="J13" s="22"/>
      <c r="K13" s="22" t="str">
        <f t="shared" si="3"/>
        <v>Very Bad</v>
      </c>
      <c r="L13" s="22"/>
      <c r="M13" s="24" t="str">
        <f>IF(OR(E13&lt;0,C13&gt;190000),"Bad","Good")</f>
        <v>Bad</v>
      </c>
      <c r="N13" s="23"/>
      <c r="O13" s="24"/>
      <c r="P13" s="23"/>
    </row>
    <row r="14" spans="2:16" ht="15.75" customHeight="1" x14ac:dyDescent="0.25">
      <c r="B14" s="25"/>
      <c r="G14" s="27" t="s">
        <v>12</v>
      </c>
    </row>
    <row r="15" spans="2:16" ht="15.75" customHeight="1" x14ac:dyDescent="0.25"/>
    <row r="16" spans="2:16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4">
    <mergeCell ref="B2:P2"/>
    <mergeCell ref="B4:P4"/>
    <mergeCell ref="B6:G6"/>
    <mergeCell ref="I6:P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showGridLines="0" zoomScaleNormal="100" workbookViewId="0"/>
  </sheetViews>
  <sheetFormatPr defaultRowHeight="15.75" outlineLevelCol="1" x14ac:dyDescent="0.25"/>
  <cols>
    <col min="1" max="1" width="2.375" customWidth="1"/>
    <col min="2" max="2" width="7.5" customWidth="1" outlineLevel="1"/>
    <col min="3" max="3" width="8.875" customWidth="1" outlineLevel="1"/>
    <col min="4" max="5" width="11.375" customWidth="1" outlineLevel="1"/>
    <col min="6" max="6" width="10.125" customWidth="1" outlineLevel="1"/>
    <col min="7" max="7" width="12.625" customWidth="1" outlineLevel="1"/>
    <col min="8" max="8" width="2.625" customWidth="1"/>
    <col min="9" max="9" width="14.125" customWidth="1" outlineLevel="1"/>
    <col min="10" max="10" width="2.625" customWidth="1"/>
    <col min="11" max="11" width="20.625" hidden="1" customWidth="1" outlineLevel="1"/>
    <col min="12" max="12" width="2.625" customWidth="1" collapsed="1"/>
    <col min="13" max="13" width="20.625" hidden="1" customWidth="1" outlineLevel="1"/>
    <col min="14" max="14" width="2.625" customWidth="1" collapsed="1"/>
  </cols>
  <sheetData>
    <row r="1" spans="2:14" ht="9" customHeight="1" x14ac:dyDescent="0.25"/>
    <row r="2" spans="2:14" ht="26.25" x14ac:dyDescent="0.25">
      <c r="B2" s="39" t="s">
        <v>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4" ht="9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25.5" x14ac:dyDescent="0.5"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 ht="9" customHeight="1" x14ac:dyDescent="0.25">
      <c r="H5" s="21"/>
    </row>
    <row r="6" spans="2:14" ht="19.5" customHeight="1" x14ac:dyDescent="0.35">
      <c r="B6" s="36" t="s">
        <v>20</v>
      </c>
      <c r="C6" s="37"/>
      <c r="D6" s="37"/>
      <c r="E6" s="37"/>
      <c r="F6" s="37"/>
      <c r="G6" s="38"/>
      <c r="H6" s="19"/>
      <c r="I6" s="41" t="s">
        <v>11</v>
      </c>
      <c r="J6" s="42"/>
      <c r="K6" s="42"/>
      <c r="L6" s="42"/>
      <c r="M6" s="42"/>
      <c r="N6" s="42"/>
    </row>
    <row r="7" spans="2:14" ht="37.5" customHeight="1" x14ac:dyDescent="0.25">
      <c r="B7" s="30" t="s">
        <v>14</v>
      </c>
      <c r="C7" s="30" t="s">
        <v>15</v>
      </c>
      <c r="D7" s="30" t="s">
        <v>16</v>
      </c>
      <c r="E7" s="30" t="s">
        <v>29</v>
      </c>
      <c r="F7" s="31" t="s">
        <v>24</v>
      </c>
      <c r="G7" s="31" t="s">
        <v>30</v>
      </c>
      <c r="H7" s="32"/>
      <c r="I7" s="30" t="s">
        <v>31</v>
      </c>
      <c r="J7" s="30"/>
      <c r="K7" s="30" t="s">
        <v>32</v>
      </c>
      <c r="L7" s="30"/>
      <c r="M7" s="31" t="s">
        <v>33</v>
      </c>
      <c r="N7" s="30"/>
    </row>
    <row r="8" spans="2:14" x14ac:dyDescent="0.25">
      <c r="B8" s="23" t="s">
        <v>19</v>
      </c>
      <c r="C8" s="28">
        <v>200000</v>
      </c>
      <c r="D8" s="28">
        <v>210000</v>
      </c>
      <c r="E8" s="28">
        <f>C8-D8</f>
        <v>-10000</v>
      </c>
      <c r="F8" s="29">
        <v>0.1</v>
      </c>
      <c r="G8" s="26">
        <f>C8*F8</f>
        <v>20000</v>
      </c>
      <c r="H8" s="20"/>
      <c r="I8" s="22"/>
      <c r="J8" s="22"/>
      <c r="K8" s="22"/>
      <c r="L8" s="22"/>
      <c r="M8" s="24"/>
      <c r="N8" s="24"/>
    </row>
    <row r="9" spans="2:14" x14ac:dyDescent="0.25">
      <c r="B9" s="23" t="s">
        <v>17</v>
      </c>
      <c r="C9" s="28">
        <v>75000</v>
      </c>
      <c r="D9" s="28">
        <v>53241</v>
      </c>
      <c r="E9" s="28">
        <f t="shared" ref="E9:E13" si="0">C9-D9</f>
        <v>21759</v>
      </c>
      <c r="F9" s="29">
        <v>0.1</v>
      </c>
      <c r="G9" s="26">
        <f t="shared" ref="G9:G13" si="1">C9*F9</f>
        <v>7500</v>
      </c>
      <c r="H9" s="20"/>
      <c r="I9" s="33"/>
      <c r="J9" s="22"/>
      <c r="K9" s="22"/>
      <c r="L9" s="22"/>
      <c r="M9" s="24"/>
      <c r="N9" s="24"/>
    </row>
    <row r="10" spans="2:14" x14ac:dyDescent="0.25">
      <c r="B10" s="23" t="s">
        <v>18</v>
      </c>
      <c r="C10" s="28">
        <v>225000</v>
      </c>
      <c r="D10" s="28">
        <v>175951</v>
      </c>
      <c r="E10" s="28">
        <f t="shared" si="0"/>
        <v>49049</v>
      </c>
      <c r="F10" s="29">
        <v>0.1</v>
      </c>
      <c r="G10" s="26">
        <f t="shared" si="1"/>
        <v>22500</v>
      </c>
      <c r="H10" s="20"/>
      <c r="I10" s="22"/>
      <c r="J10" s="22"/>
      <c r="K10" s="22"/>
      <c r="L10" s="22"/>
      <c r="M10" s="24"/>
      <c r="N10" s="24"/>
    </row>
    <row r="11" spans="2:14" x14ac:dyDescent="0.25">
      <c r="B11" s="23" t="s">
        <v>21</v>
      </c>
      <c r="C11" s="28">
        <v>125000</v>
      </c>
      <c r="D11" s="28">
        <v>164220</v>
      </c>
      <c r="E11" s="28">
        <f t="shared" si="0"/>
        <v>-39220</v>
      </c>
      <c r="F11" s="29">
        <v>0.1</v>
      </c>
      <c r="G11" s="26">
        <f t="shared" si="1"/>
        <v>12500</v>
      </c>
      <c r="H11" s="20"/>
      <c r="I11" s="22"/>
      <c r="J11" s="22"/>
      <c r="K11" s="22"/>
      <c r="L11" s="22"/>
      <c r="M11" s="24"/>
      <c r="N11" s="24"/>
    </row>
    <row r="12" spans="2:14" x14ac:dyDescent="0.25">
      <c r="B12" s="23" t="s">
        <v>22</v>
      </c>
      <c r="C12" s="28">
        <v>100000</v>
      </c>
      <c r="D12" s="28">
        <v>118159</v>
      </c>
      <c r="E12" s="28">
        <f t="shared" si="0"/>
        <v>-18159</v>
      </c>
      <c r="F12" s="29">
        <v>0.1</v>
      </c>
      <c r="G12" s="26">
        <f t="shared" si="1"/>
        <v>10000</v>
      </c>
      <c r="H12" s="20"/>
      <c r="I12" s="22"/>
      <c r="J12" s="22"/>
      <c r="K12" s="22"/>
      <c r="L12" s="22"/>
      <c r="M12" s="24"/>
      <c r="N12" s="23"/>
    </row>
    <row r="13" spans="2:14" x14ac:dyDescent="0.25">
      <c r="B13" s="23" t="s">
        <v>23</v>
      </c>
      <c r="C13" s="28">
        <v>325000</v>
      </c>
      <c r="D13" s="28">
        <v>378150</v>
      </c>
      <c r="E13" s="28">
        <f t="shared" si="0"/>
        <v>-53150</v>
      </c>
      <c r="F13" s="29">
        <v>0.1</v>
      </c>
      <c r="G13" s="26">
        <f t="shared" si="1"/>
        <v>32500</v>
      </c>
      <c r="H13" s="20"/>
      <c r="I13" s="33"/>
      <c r="J13" s="22"/>
      <c r="K13" s="22"/>
      <c r="L13" s="22"/>
      <c r="M13" s="24"/>
      <c r="N13" s="23"/>
    </row>
    <row r="14" spans="2:14" ht="15.75" customHeight="1" x14ac:dyDescent="0.25">
      <c r="B14" s="25"/>
    </row>
    <row r="15" spans="2:14" ht="15.75" customHeight="1" x14ac:dyDescent="0.25"/>
    <row r="16" spans="2:14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4">
    <mergeCell ref="B2:N2"/>
    <mergeCell ref="B4:N4"/>
    <mergeCell ref="B6:G6"/>
    <mergeCell ref="I6:N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showGridLines="0" zoomScaleNormal="100" workbookViewId="0"/>
  </sheetViews>
  <sheetFormatPr defaultRowHeight="15.75" outlineLevelCol="1" x14ac:dyDescent="0.25"/>
  <cols>
    <col min="1" max="1" width="2.375" customWidth="1"/>
    <col min="2" max="2" width="7.5" customWidth="1" outlineLevel="1"/>
    <col min="3" max="3" width="8.875" customWidth="1" outlineLevel="1"/>
    <col min="4" max="5" width="11.375" customWidth="1" outlineLevel="1"/>
    <col min="6" max="6" width="10.125" customWidth="1" outlineLevel="1"/>
    <col min="7" max="7" width="12.625" customWidth="1" outlineLevel="1"/>
    <col min="8" max="8" width="2.625" customWidth="1"/>
    <col min="9" max="9" width="14.125" customWidth="1" outlineLevel="1"/>
    <col min="10" max="10" width="2.625" customWidth="1"/>
    <col min="11" max="11" width="20.625" hidden="1" customWidth="1" outlineLevel="1"/>
    <col min="12" max="12" width="2.625" customWidth="1" collapsed="1"/>
    <col min="13" max="13" width="20.625" hidden="1" customWidth="1" outlineLevel="1"/>
    <col min="14" max="14" width="2.625" customWidth="1" collapsed="1"/>
  </cols>
  <sheetData>
    <row r="1" spans="2:14" ht="9" customHeight="1" x14ac:dyDescent="0.25"/>
    <row r="2" spans="2:14" ht="26.25" x14ac:dyDescent="0.25">
      <c r="B2" s="39" t="s">
        <v>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4" ht="9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25.5" x14ac:dyDescent="0.5">
      <c r="B4" s="40" t="s">
        <v>10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 ht="9" customHeight="1" x14ac:dyDescent="0.25">
      <c r="H5" s="21"/>
    </row>
    <row r="6" spans="2:14" ht="19.5" customHeight="1" x14ac:dyDescent="0.35">
      <c r="B6" s="36" t="s">
        <v>20</v>
      </c>
      <c r="C6" s="37"/>
      <c r="D6" s="37"/>
      <c r="E6" s="37"/>
      <c r="F6" s="37"/>
      <c r="G6" s="38"/>
      <c r="H6" s="19"/>
      <c r="I6" s="41" t="s">
        <v>11</v>
      </c>
      <c r="J6" s="42"/>
      <c r="K6" s="42"/>
      <c r="L6" s="42"/>
      <c r="M6" s="42"/>
      <c r="N6" s="42"/>
    </row>
    <row r="7" spans="2:14" ht="37.5" customHeight="1" x14ac:dyDescent="0.25">
      <c r="B7" s="30" t="s">
        <v>14</v>
      </c>
      <c r="C7" s="30" t="s">
        <v>15</v>
      </c>
      <c r="D7" s="30" t="s">
        <v>16</v>
      </c>
      <c r="E7" s="30" t="s">
        <v>29</v>
      </c>
      <c r="F7" s="31" t="s">
        <v>24</v>
      </c>
      <c r="G7" s="31" t="s">
        <v>30</v>
      </c>
      <c r="H7" s="32"/>
      <c r="I7" s="30" t="s">
        <v>31</v>
      </c>
      <c r="J7" s="30"/>
      <c r="K7" s="30" t="s">
        <v>32</v>
      </c>
      <c r="L7" s="30"/>
      <c r="M7" s="31" t="s">
        <v>33</v>
      </c>
      <c r="N7" s="30"/>
    </row>
    <row r="8" spans="2:14" x14ac:dyDescent="0.25">
      <c r="B8" s="23" t="s">
        <v>19</v>
      </c>
      <c r="C8" s="28">
        <v>200000</v>
      </c>
      <c r="D8" s="28">
        <v>210000</v>
      </c>
      <c r="E8" s="28">
        <f>C8-D8</f>
        <v>-10000</v>
      </c>
      <c r="F8" s="29">
        <v>0.1</v>
      </c>
      <c r="G8" s="26">
        <f>C8*F8</f>
        <v>20000</v>
      </c>
      <c r="H8" s="20"/>
      <c r="I8" s="22" t="str">
        <f>IFERROR(VLOOKUP("test",G8:G13,1,FALSE),"Error")</f>
        <v>Error</v>
      </c>
      <c r="J8" s="22"/>
      <c r="K8" s="22" t="str">
        <f>IFERROR(I8,IFERROR(I9,"Yes, Yes"))</f>
        <v>Error</v>
      </c>
      <c r="L8" s="22"/>
      <c r="M8" s="24" t="str">
        <f>_xlfn.IFNA(I8,"yes")</f>
        <v>Error</v>
      </c>
      <c r="N8" s="24"/>
    </row>
    <row r="9" spans="2:14" x14ac:dyDescent="0.25">
      <c r="B9" s="23" t="s">
        <v>17</v>
      </c>
      <c r="C9" s="28">
        <v>75000</v>
      </c>
      <c r="D9" s="28">
        <v>53241</v>
      </c>
      <c r="E9" s="28">
        <f t="shared" ref="E9:E13" si="0">C9-D9</f>
        <v>21759</v>
      </c>
      <c r="F9" s="29">
        <v>0.1</v>
      </c>
      <c r="G9" s="26">
        <f t="shared" ref="G9:G13" si="1">C9*F9</f>
        <v>7500</v>
      </c>
      <c r="H9" s="20"/>
      <c r="I9" s="33" t="e">
        <f>"test"+10</f>
        <v>#VALUE!</v>
      </c>
      <c r="J9" s="22"/>
      <c r="K9" s="22" t="str">
        <f t="shared" ref="K9:K12" si="2">IFERROR(I9,"Error")</f>
        <v>Error</v>
      </c>
      <c r="L9" s="22"/>
      <c r="M9" s="24" t="e">
        <f t="shared" ref="M9:M12" si="3">_xlfn.IFNA(I9,"yes")</f>
        <v>#VALUE!</v>
      </c>
      <c r="N9" s="24"/>
    </row>
    <row r="10" spans="2:14" x14ac:dyDescent="0.25">
      <c r="B10" s="23" t="s">
        <v>18</v>
      </c>
      <c r="C10" s="28">
        <v>225000</v>
      </c>
      <c r="D10" s="28">
        <v>175951</v>
      </c>
      <c r="E10" s="28">
        <f t="shared" si="0"/>
        <v>49049</v>
      </c>
      <c r="F10" s="29">
        <v>0.1</v>
      </c>
      <c r="G10" s="26">
        <f t="shared" si="1"/>
        <v>22500</v>
      </c>
      <c r="H10" s="20"/>
      <c r="I10" s="22" t="e">
        <f>H+10</f>
        <v>#NAME?</v>
      </c>
      <c r="J10" s="22"/>
      <c r="K10" s="22" t="str">
        <f t="shared" si="2"/>
        <v>Error</v>
      </c>
      <c r="L10" s="22"/>
      <c r="M10" s="24" t="e">
        <f t="shared" si="3"/>
        <v>#NAME?</v>
      </c>
      <c r="N10" s="24"/>
    </row>
    <row r="11" spans="2:14" x14ac:dyDescent="0.25">
      <c r="B11" s="23" t="s">
        <v>21</v>
      </c>
      <c r="C11" s="28">
        <v>125000</v>
      </c>
      <c r="D11" s="28">
        <v>164220</v>
      </c>
      <c r="E11" s="28">
        <f t="shared" si="0"/>
        <v>-39220</v>
      </c>
      <c r="F11" s="29">
        <v>0.1</v>
      </c>
      <c r="G11" s="26">
        <f t="shared" si="1"/>
        <v>12500</v>
      </c>
      <c r="H11" s="20"/>
      <c r="I11" s="22" t="e">
        <f>0/0</f>
        <v>#DIV/0!</v>
      </c>
      <c r="J11" s="22"/>
      <c r="K11" s="22"/>
      <c r="L11" s="22"/>
      <c r="M11" s="24" t="e">
        <f t="shared" si="3"/>
        <v>#DIV/0!</v>
      </c>
      <c r="N11" s="24"/>
    </row>
    <row r="12" spans="2:14" x14ac:dyDescent="0.25">
      <c r="B12" s="23" t="s">
        <v>22</v>
      </c>
      <c r="C12" s="28">
        <v>100000</v>
      </c>
      <c r="D12" s="28">
        <v>118159</v>
      </c>
      <c r="E12" s="28">
        <f t="shared" si="0"/>
        <v>-18159</v>
      </c>
      <c r="F12" s="29">
        <v>0.1</v>
      </c>
      <c r="G12" s="26">
        <f t="shared" si="1"/>
        <v>10000</v>
      </c>
      <c r="H12" s="20"/>
      <c r="I12" s="22" t="e">
        <f>#REF!</f>
        <v>#REF!</v>
      </c>
      <c r="J12" s="22"/>
      <c r="K12" s="22" t="str">
        <f t="shared" si="2"/>
        <v>Error</v>
      </c>
      <c r="L12" s="22"/>
      <c r="M12" s="24" t="e">
        <f t="shared" si="3"/>
        <v>#REF!</v>
      </c>
      <c r="N12" s="23"/>
    </row>
    <row r="13" spans="2:14" x14ac:dyDescent="0.25">
      <c r="B13" s="23" t="s">
        <v>23</v>
      </c>
      <c r="C13" s="28">
        <v>325000</v>
      </c>
      <c r="D13" s="28">
        <v>378150</v>
      </c>
      <c r="E13" s="28">
        <f t="shared" si="0"/>
        <v>-53150</v>
      </c>
      <c r="F13" s="29">
        <v>0.1</v>
      </c>
      <c r="G13" s="26">
        <f t="shared" si="1"/>
        <v>32500</v>
      </c>
      <c r="H13" s="20"/>
      <c r="I13" s="33" t="e">
        <f>SUM(I8:I12)</f>
        <v>#VALUE!</v>
      </c>
      <c r="J13" s="22"/>
      <c r="K13" s="22">
        <f>SUM(K8:K12)</f>
        <v>0</v>
      </c>
      <c r="L13" s="22"/>
      <c r="M13" s="24"/>
      <c r="N13" s="23"/>
    </row>
    <row r="14" spans="2:14" ht="15.75" customHeight="1" x14ac:dyDescent="0.25">
      <c r="B14" s="25"/>
    </row>
    <row r="15" spans="2:14" ht="15.75" customHeight="1" x14ac:dyDescent="0.25"/>
    <row r="16" spans="2:14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4">
    <mergeCell ref="B2:N2"/>
    <mergeCell ref="B4:N4"/>
    <mergeCell ref="B6:G6"/>
    <mergeCell ref="I6:N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GridLines="0" zoomScaleNormal="100" zoomScalePageLayoutView="160" workbookViewId="0"/>
  </sheetViews>
  <sheetFormatPr defaultColWidth="8.875" defaultRowHeight="15.75" outlineLevelCol="1" x14ac:dyDescent="0.25"/>
  <cols>
    <col min="1" max="1" width="2.375" customWidth="1"/>
    <col min="2" max="2" width="7.5" customWidth="1" outlineLevel="1"/>
    <col min="3" max="3" width="8.875" customWidth="1" outlineLevel="1"/>
    <col min="4" max="5" width="11.375" customWidth="1" outlineLevel="1"/>
    <col min="6" max="6" width="10.125" customWidth="1" outlineLevel="1"/>
    <col min="7" max="7" width="12.625" customWidth="1" outlineLevel="1"/>
    <col min="8" max="8" width="2.625" customWidth="1"/>
    <col min="9" max="9" width="22.375" customWidth="1" outlineLevel="1"/>
    <col min="10" max="10" width="2.625" customWidth="1"/>
  </cols>
  <sheetData>
    <row r="1" spans="2:10" ht="9" customHeight="1" x14ac:dyDescent="0.25"/>
    <row r="2" spans="2:10" ht="26.25" x14ac:dyDescent="0.25">
      <c r="B2" s="39" t="s">
        <v>13</v>
      </c>
      <c r="C2" s="39"/>
      <c r="D2" s="39"/>
      <c r="E2" s="39"/>
      <c r="F2" s="39"/>
      <c r="G2" s="39"/>
      <c r="H2" s="39"/>
      <c r="I2" s="39"/>
      <c r="J2" s="39"/>
    </row>
    <row r="3" spans="2:10" ht="9" customHeight="1" x14ac:dyDescent="0.3">
      <c r="C3" s="1"/>
      <c r="D3" s="1"/>
      <c r="E3" s="1"/>
      <c r="F3" s="1"/>
      <c r="G3" s="1"/>
      <c r="H3" s="1"/>
      <c r="I3" s="1"/>
      <c r="J3" s="1"/>
    </row>
    <row r="4" spans="2:10" ht="25.5" x14ac:dyDescent="0.5">
      <c r="B4" s="40" t="s">
        <v>10</v>
      </c>
      <c r="C4" s="40"/>
      <c r="D4" s="40"/>
      <c r="E4" s="40"/>
      <c r="F4" s="40"/>
      <c r="G4" s="40"/>
      <c r="H4" s="40"/>
      <c r="I4" s="40"/>
      <c r="J4" s="40"/>
    </row>
    <row r="5" spans="2:10" ht="9" customHeight="1" x14ac:dyDescent="0.25">
      <c r="H5" s="21"/>
    </row>
    <row r="6" spans="2:10" ht="19.5" customHeight="1" x14ac:dyDescent="0.35">
      <c r="B6" s="36" t="s">
        <v>20</v>
      </c>
      <c r="C6" s="37"/>
      <c r="D6" s="37"/>
      <c r="E6" s="37"/>
      <c r="F6" s="37"/>
      <c r="G6" s="38"/>
      <c r="H6" s="19"/>
      <c r="I6" s="41" t="s">
        <v>11</v>
      </c>
      <c r="J6" s="42"/>
    </row>
    <row r="7" spans="2:10" ht="37.5" customHeight="1" x14ac:dyDescent="0.25">
      <c r="B7" s="30" t="s">
        <v>14</v>
      </c>
      <c r="C7" s="30" t="s">
        <v>15</v>
      </c>
      <c r="D7" s="30" t="s">
        <v>16</v>
      </c>
      <c r="E7" s="30" t="s">
        <v>29</v>
      </c>
      <c r="F7" s="31" t="s">
        <v>24</v>
      </c>
      <c r="G7" s="31" t="s">
        <v>30</v>
      </c>
      <c r="H7" s="32"/>
      <c r="I7" s="30" t="s">
        <v>34</v>
      </c>
      <c r="J7" s="30"/>
    </row>
    <row r="8" spans="2:10" x14ac:dyDescent="0.25">
      <c r="B8" s="23" t="s">
        <v>19</v>
      </c>
      <c r="C8" s="28">
        <v>200000</v>
      </c>
      <c r="D8" s="28">
        <v>210000</v>
      </c>
      <c r="E8" s="28">
        <f>C8-D8</f>
        <v>-10000</v>
      </c>
      <c r="F8" s="29">
        <v>0.1</v>
      </c>
      <c r="G8" s="26">
        <f>C8*F8</f>
        <v>20000</v>
      </c>
      <c r="H8" s="20"/>
      <c r="I8" s="22"/>
      <c r="J8" s="22"/>
    </row>
    <row r="9" spans="2:10" x14ac:dyDescent="0.25">
      <c r="B9" s="23" t="s">
        <v>17</v>
      </c>
      <c r="C9" s="28">
        <v>75000</v>
      </c>
      <c r="D9" s="28">
        <v>53241</v>
      </c>
      <c r="E9" s="28">
        <f t="shared" ref="E9:E13" si="0">C9-D9</f>
        <v>21759</v>
      </c>
      <c r="F9" s="29">
        <v>0.1</v>
      </c>
      <c r="G9" s="26">
        <f t="shared" ref="G9:G13" si="1">C9*F9</f>
        <v>7500</v>
      </c>
      <c r="H9" s="20"/>
      <c r="I9" s="22"/>
      <c r="J9" s="22"/>
    </row>
    <row r="10" spans="2:10" x14ac:dyDescent="0.25">
      <c r="B10" s="23" t="s">
        <v>18</v>
      </c>
      <c r="C10" s="28">
        <v>225000</v>
      </c>
      <c r="D10" s="28">
        <v>175951</v>
      </c>
      <c r="E10" s="28">
        <f t="shared" si="0"/>
        <v>49049</v>
      </c>
      <c r="F10" s="29">
        <v>0.1</v>
      </c>
      <c r="G10" s="26">
        <f t="shared" si="1"/>
        <v>22500</v>
      </c>
      <c r="H10" s="20"/>
      <c r="I10" s="22"/>
      <c r="J10" s="22"/>
    </row>
    <row r="11" spans="2:10" x14ac:dyDescent="0.25">
      <c r="B11" s="23" t="s">
        <v>21</v>
      </c>
      <c r="C11" s="28">
        <v>125000</v>
      </c>
      <c r="D11" s="28">
        <v>164220</v>
      </c>
      <c r="E11" s="28">
        <f t="shared" si="0"/>
        <v>-39220</v>
      </c>
      <c r="F11" s="29">
        <v>0.1</v>
      </c>
      <c r="G11" s="26">
        <f t="shared" si="1"/>
        <v>12500</v>
      </c>
      <c r="H11" s="20"/>
      <c r="I11" s="22"/>
      <c r="J11" s="22"/>
    </row>
    <row r="12" spans="2:10" x14ac:dyDescent="0.25">
      <c r="B12" s="23" t="s">
        <v>22</v>
      </c>
      <c r="C12" s="28">
        <v>100000</v>
      </c>
      <c r="D12" s="28">
        <v>118159</v>
      </c>
      <c r="E12" s="28">
        <f t="shared" si="0"/>
        <v>-18159</v>
      </c>
      <c r="F12" s="29">
        <v>0.1</v>
      </c>
      <c r="G12" s="26">
        <f t="shared" si="1"/>
        <v>10000</v>
      </c>
      <c r="H12" s="20"/>
      <c r="I12" s="22"/>
      <c r="J12" s="22"/>
    </row>
    <row r="13" spans="2:10" x14ac:dyDescent="0.25">
      <c r="B13" s="23" t="s">
        <v>23</v>
      </c>
      <c r="C13" s="28">
        <v>325000</v>
      </c>
      <c r="D13" s="28">
        <v>378150</v>
      </c>
      <c r="E13" s="28">
        <f t="shared" si="0"/>
        <v>-53150</v>
      </c>
      <c r="F13" s="29">
        <v>0.1</v>
      </c>
      <c r="G13" s="26">
        <f t="shared" si="1"/>
        <v>32500</v>
      </c>
      <c r="H13" s="20"/>
      <c r="I13" s="22"/>
      <c r="J13" s="22"/>
    </row>
    <row r="14" spans="2:10" ht="15.75" customHeight="1" x14ac:dyDescent="0.25">
      <c r="B14" s="25"/>
    </row>
    <row r="15" spans="2:10" ht="15.75" customHeight="1" x14ac:dyDescent="0.25"/>
    <row r="16" spans="2:10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4">
    <mergeCell ref="B2:J2"/>
    <mergeCell ref="B4:J4"/>
    <mergeCell ref="B6:G6"/>
    <mergeCell ref="I6:J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GridLines="0" zoomScaleNormal="100" zoomScalePageLayoutView="160" workbookViewId="0"/>
  </sheetViews>
  <sheetFormatPr defaultColWidth="8.875" defaultRowHeight="15.75" outlineLevelCol="1" x14ac:dyDescent="0.25"/>
  <cols>
    <col min="1" max="1" width="2.375" customWidth="1"/>
    <col min="2" max="2" width="7.5" customWidth="1" outlineLevel="1"/>
    <col min="3" max="3" width="8.875" customWidth="1" outlineLevel="1"/>
    <col min="4" max="5" width="11.375" customWidth="1" outlineLevel="1"/>
    <col min="6" max="6" width="10.125" customWidth="1" outlineLevel="1"/>
    <col min="7" max="7" width="12.625" customWidth="1" outlineLevel="1"/>
    <col min="8" max="8" width="2.625" customWidth="1"/>
    <col min="9" max="9" width="22.375" customWidth="1" outlineLevel="1"/>
    <col min="10" max="10" width="2.625" customWidth="1"/>
  </cols>
  <sheetData>
    <row r="1" spans="2:10" ht="9" customHeight="1" x14ac:dyDescent="0.25"/>
    <row r="2" spans="2:10" ht="26.25" x14ac:dyDescent="0.25">
      <c r="B2" s="39" t="s">
        <v>13</v>
      </c>
      <c r="C2" s="39"/>
      <c r="D2" s="39"/>
      <c r="E2" s="39"/>
      <c r="F2" s="39"/>
      <c r="G2" s="39"/>
      <c r="H2" s="39"/>
      <c r="I2" s="39"/>
      <c r="J2" s="39"/>
    </row>
    <row r="3" spans="2:10" ht="9" customHeight="1" x14ac:dyDescent="0.3">
      <c r="C3" s="1"/>
      <c r="D3" s="1"/>
      <c r="E3" s="1"/>
      <c r="F3" s="1"/>
      <c r="G3" s="1"/>
      <c r="H3" s="1"/>
      <c r="I3" s="1"/>
      <c r="J3" s="1"/>
    </row>
    <row r="4" spans="2:10" ht="25.5" x14ac:dyDescent="0.5">
      <c r="B4" s="40" t="s">
        <v>10</v>
      </c>
      <c r="C4" s="40"/>
      <c r="D4" s="40"/>
      <c r="E4" s="40"/>
      <c r="F4" s="40"/>
      <c r="G4" s="40"/>
      <c r="H4" s="40"/>
      <c r="I4" s="40"/>
      <c r="J4" s="40"/>
    </row>
    <row r="5" spans="2:10" ht="9" customHeight="1" x14ac:dyDescent="0.25">
      <c r="H5" s="21"/>
    </row>
    <row r="6" spans="2:10" ht="19.5" customHeight="1" x14ac:dyDescent="0.35">
      <c r="B6" s="36" t="s">
        <v>20</v>
      </c>
      <c r="C6" s="37"/>
      <c r="D6" s="37"/>
      <c r="E6" s="37"/>
      <c r="F6" s="37"/>
      <c r="G6" s="38"/>
      <c r="H6" s="19"/>
      <c r="I6" s="41" t="s">
        <v>11</v>
      </c>
      <c r="J6" s="42"/>
    </row>
    <row r="7" spans="2:10" ht="37.5" customHeight="1" x14ac:dyDescent="0.25">
      <c r="B7" s="30" t="s">
        <v>14</v>
      </c>
      <c r="C7" s="30" t="s">
        <v>15</v>
      </c>
      <c r="D7" s="30" t="s">
        <v>16</v>
      </c>
      <c r="E7" s="30" t="s">
        <v>29</v>
      </c>
      <c r="F7" s="31" t="s">
        <v>24</v>
      </c>
      <c r="G7" s="31" t="s">
        <v>30</v>
      </c>
      <c r="H7" s="32"/>
      <c r="I7" s="30" t="s">
        <v>34</v>
      </c>
      <c r="J7" s="30"/>
    </row>
    <row r="8" spans="2:10" x14ac:dyDescent="0.25">
      <c r="B8" s="23" t="s">
        <v>19</v>
      </c>
      <c r="C8" s="28">
        <v>200000</v>
      </c>
      <c r="D8" s="28">
        <v>210000</v>
      </c>
      <c r="E8" s="28">
        <f>C8-D8</f>
        <v>-10000</v>
      </c>
      <c r="F8" s="29">
        <v>0.1</v>
      </c>
      <c r="G8" s="26">
        <f>C8*F8</f>
        <v>20000</v>
      </c>
      <c r="H8" s="20"/>
      <c r="I8" s="22" t="str">
        <f>IF(D8&gt;C8,IF(ABS(E8)&gt;G8,"Overspent","Ok"),"No")</f>
        <v>Ok</v>
      </c>
      <c r="J8" s="22"/>
    </row>
    <row r="9" spans="2:10" x14ac:dyDescent="0.25">
      <c r="B9" s="23" t="s">
        <v>17</v>
      </c>
      <c r="C9" s="28">
        <v>75000</v>
      </c>
      <c r="D9" s="28">
        <v>53241</v>
      </c>
      <c r="E9" s="28">
        <f t="shared" ref="E9:E13" si="0">C9-D9</f>
        <v>21759</v>
      </c>
      <c r="F9" s="29">
        <v>0.1</v>
      </c>
      <c r="G9" s="26">
        <f t="shared" ref="G9:G13" si="1">C9*F9</f>
        <v>7500</v>
      </c>
      <c r="H9" s="20"/>
      <c r="I9" s="22" t="str">
        <f t="shared" ref="I9:I13" si="2">IF(D9&gt;C9,IF(ABS(E9)&gt;G9,"Overspent","Ok"),"No")</f>
        <v>No</v>
      </c>
      <c r="J9" s="22"/>
    </row>
    <row r="10" spans="2:10" x14ac:dyDescent="0.25">
      <c r="B10" s="23" t="s">
        <v>18</v>
      </c>
      <c r="C10" s="28">
        <v>225000</v>
      </c>
      <c r="D10" s="28">
        <v>175951</v>
      </c>
      <c r="E10" s="28">
        <f t="shared" si="0"/>
        <v>49049</v>
      </c>
      <c r="F10" s="29">
        <v>0.1</v>
      </c>
      <c r="G10" s="26">
        <f t="shared" si="1"/>
        <v>22500</v>
      </c>
      <c r="H10" s="20"/>
      <c r="I10" s="22" t="str">
        <f t="shared" si="2"/>
        <v>No</v>
      </c>
      <c r="J10" s="22"/>
    </row>
    <row r="11" spans="2:10" x14ac:dyDescent="0.25">
      <c r="B11" s="23" t="s">
        <v>21</v>
      </c>
      <c r="C11" s="28">
        <v>125000</v>
      </c>
      <c r="D11" s="28">
        <v>164220</v>
      </c>
      <c r="E11" s="28">
        <f t="shared" si="0"/>
        <v>-39220</v>
      </c>
      <c r="F11" s="29">
        <v>0.1</v>
      </c>
      <c r="G11" s="26">
        <f t="shared" si="1"/>
        <v>12500</v>
      </c>
      <c r="H11" s="20"/>
      <c r="I11" s="22" t="str">
        <f t="shared" si="2"/>
        <v>Overspent</v>
      </c>
      <c r="J11" s="22"/>
    </row>
    <row r="12" spans="2:10" x14ac:dyDescent="0.25">
      <c r="B12" s="23" t="s">
        <v>22</v>
      </c>
      <c r="C12" s="28">
        <v>100000</v>
      </c>
      <c r="D12" s="28">
        <v>118159</v>
      </c>
      <c r="E12" s="28">
        <f t="shared" si="0"/>
        <v>-18159</v>
      </c>
      <c r="F12" s="29">
        <v>0.1</v>
      </c>
      <c r="G12" s="26">
        <f t="shared" si="1"/>
        <v>10000</v>
      </c>
      <c r="H12" s="20"/>
      <c r="I12" s="22" t="str">
        <f t="shared" si="2"/>
        <v>Overspent</v>
      </c>
      <c r="J12" s="22"/>
    </row>
    <row r="13" spans="2:10" x14ac:dyDescent="0.25">
      <c r="B13" s="23" t="s">
        <v>23</v>
      </c>
      <c r="C13" s="28">
        <v>325000</v>
      </c>
      <c r="D13" s="28">
        <v>378150</v>
      </c>
      <c r="E13" s="28">
        <f t="shared" si="0"/>
        <v>-53150</v>
      </c>
      <c r="F13" s="29">
        <v>0.1</v>
      </c>
      <c r="G13" s="26">
        <f t="shared" si="1"/>
        <v>32500</v>
      </c>
      <c r="H13" s="20"/>
      <c r="I13" s="22" t="str">
        <f t="shared" si="2"/>
        <v>Overspent</v>
      </c>
      <c r="J13" s="22"/>
    </row>
    <row r="14" spans="2:10" ht="15.75" customHeight="1" x14ac:dyDescent="0.25">
      <c r="B14" s="25"/>
    </row>
    <row r="15" spans="2:10" ht="15.75" customHeight="1" x14ac:dyDescent="0.25"/>
    <row r="16" spans="2:10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4">
    <mergeCell ref="B2:J2"/>
    <mergeCell ref="B4:J4"/>
    <mergeCell ref="B6:G6"/>
    <mergeCell ref="I6:J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showGridLines="0" zoomScaleNormal="100" workbookViewId="0"/>
  </sheetViews>
  <sheetFormatPr defaultRowHeight="15.75" outlineLevelCol="1" x14ac:dyDescent="0.25"/>
  <cols>
    <col min="1" max="1" width="2.375" customWidth="1"/>
    <col min="2" max="2" width="15.125" customWidth="1" outlineLevel="1"/>
    <col min="3" max="3" width="10.875" customWidth="1" outlineLevel="1"/>
    <col min="4" max="4" width="2.625" customWidth="1"/>
    <col min="5" max="5" width="4.875" customWidth="1" outlineLevel="1"/>
    <col min="6" max="6" width="21.875" customWidth="1" outlineLevel="1"/>
    <col min="7" max="7" width="17" customWidth="1"/>
  </cols>
  <sheetData>
    <row r="1" spans="2:7" ht="9" customHeight="1" x14ac:dyDescent="0.25"/>
    <row r="2" spans="2:7" ht="26.25" x14ac:dyDescent="0.25">
      <c r="B2" s="39" t="s">
        <v>13</v>
      </c>
      <c r="C2" s="39"/>
      <c r="D2" s="39"/>
      <c r="E2" s="39"/>
      <c r="F2" s="39"/>
      <c r="G2" s="39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40" t="s">
        <v>10</v>
      </c>
      <c r="C4" s="40"/>
      <c r="D4" s="40"/>
      <c r="E4" s="40"/>
      <c r="F4" s="40"/>
      <c r="G4" s="40"/>
    </row>
    <row r="5" spans="2:7" ht="9" customHeight="1" x14ac:dyDescent="0.25">
      <c r="D5" s="21"/>
    </row>
    <row r="6" spans="2:7" ht="19.5" customHeight="1" x14ac:dyDescent="0.35">
      <c r="B6" s="36" t="s">
        <v>35</v>
      </c>
      <c r="C6" s="38"/>
      <c r="D6" s="19"/>
      <c r="E6" s="41" t="s">
        <v>11</v>
      </c>
      <c r="F6" s="42"/>
      <c r="G6" s="43"/>
    </row>
    <row r="7" spans="2:7" ht="37.5" customHeight="1" x14ac:dyDescent="0.25">
      <c r="B7" s="30" t="s">
        <v>36</v>
      </c>
      <c r="C7" s="30" t="s">
        <v>37</v>
      </c>
      <c r="D7" s="32"/>
      <c r="E7" s="44" t="s">
        <v>38</v>
      </c>
      <c r="F7" s="44"/>
      <c r="G7" s="44"/>
    </row>
    <row r="8" spans="2:7" x14ac:dyDescent="0.25">
      <c r="B8" s="34" t="s">
        <v>39</v>
      </c>
      <c r="C8" s="35">
        <v>275000</v>
      </c>
      <c r="D8" s="20"/>
      <c r="E8" s="22" t="s">
        <v>40</v>
      </c>
      <c r="F8" s="22" t="s">
        <v>41</v>
      </c>
      <c r="G8" s="22"/>
    </row>
    <row r="9" spans="2:7" x14ac:dyDescent="0.25">
      <c r="B9" s="34" t="s">
        <v>42</v>
      </c>
      <c r="C9" s="35">
        <v>175000</v>
      </c>
      <c r="D9" s="20"/>
      <c r="E9" s="22" t="s">
        <v>43</v>
      </c>
      <c r="F9" s="22" t="s">
        <v>44</v>
      </c>
      <c r="G9" s="22"/>
    </row>
    <row r="10" spans="2:7" x14ac:dyDescent="0.25">
      <c r="B10" s="34" t="s">
        <v>45</v>
      </c>
      <c r="C10" s="35">
        <v>225000</v>
      </c>
      <c r="D10" s="20"/>
      <c r="E10" s="22" t="s">
        <v>46</v>
      </c>
      <c r="F10" s="22" t="s">
        <v>47</v>
      </c>
      <c r="G10" s="22"/>
    </row>
    <row r="11" spans="2:7" x14ac:dyDescent="0.25">
      <c r="B11" s="34" t="s">
        <v>48</v>
      </c>
      <c r="C11" s="35">
        <v>125000</v>
      </c>
      <c r="D11" s="20"/>
      <c r="E11" s="22" t="s">
        <v>49</v>
      </c>
      <c r="F11" s="22" t="s">
        <v>50</v>
      </c>
      <c r="G11" s="22"/>
    </row>
    <row r="12" spans="2:7" x14ac:dyDescent="0.25">
      <c r="B12" s="34" t="s">
        <v>51</v>
      </c>
      <c r="C12" s="35">
        <v>300000</v>
      </c>
      <c r="D12" s="20"/>
      <c r="E12" s="22" t="s">
        <v>52</v>
      </c>
      <c r="F12" s="22" t="s">
        <v>53</v>
      </c>
      <c r="G12" s="22"/>
    </row>
    <row r="13" spans="2:7" x14ac:dyDescent="0.25">
      <c r="B13" s="34"/>
      <c r="C13" s="35">
        <v>195000</v>
      </c>
      <c r="D13" s="20"/>
      <c r="E13" s="22" t="s">
        <v>54</v>
      </c>
      <c r="F13" s="22" t="s">
        <v>55</v>
      </c>
      <c r="G13" s="22"/>
    </row>
    <row r="14" spans="2:7" ht="15.75" customHeight="1" x14ac:dyDescent="0.25">
      <c r="B14" s="25"/>
    </row>
    <row r="15" spans="2:7" ht="15.75" customHeight="1" x14ac:dyDescent="0.25"/>
    <row r="16" spans="2:7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5">
    <mergeCell ref="B2:G2"/>
    <mergeCell ref="B4:G4"/>
    <mergeCell ref="B6:C6"/>
    <mergeCell ref="E6:G6"/>
    <mergeCell ref="E7:G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showGridLines="0" zoomScaleNormal="100" workbookViewId="0"/>
  </sheetViews>
  <sheetFormatPr defaultRowHeight="15.75" outlineLevelCol="1" x14ac:dyDescent="0.25"/>
  <cols>
    <col min="1" max="1" width="2.375" customWidth="1"/>
    <col min="2" max="2" width="15.125" customWidth="1" outlineLevel="1"/>
    <col min="3" max="3" width="10.875" customWidth="1" outlineLevel="1"/>
    <col min="4" max="4" width="2.625" customWidth="1"/>
    <col min="5" max="5" width="4.875" customWidth="1" outlineLevel="1"/>
    <col min="6" max="6" width="21.875" customWidth="1" outlineLevel="1"/>
    <col min="7" max="7" width="17" customWidth="1"/>
  </cols>
  <sheetData>
    <row r="1" spans="2:7" ht="9" customHeight="1" x14ac:dyDescent="0.25"/>
    <row r="2" spans="2:7" ht="26.25" x14ac:dyDescent="0.25">
      <c r="B2" s="39" t="s">
        <v>13</v>
      </c>
      <c r="C2" s="39"/>
      <c r="D2" s="39"/>
      <c r="E2" s="39"/>
      <c r="F2" s="39"/>
      <c r="G2" s="39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40" t="s">
        <v>10</v>
      </c>
      <c r="C4" s="40"/>
      <c r="D4" s="40"/>
      <c r="E4" s="40"/>
      <c r="F4" s="40"/>
      <c r="G4" s="40"/>
    </row>
    <row r="5" spans="2:7" ht="9" customHeight="1" x14ac:dyDescent="0.25">
      <c r="D5" s="21"/>
    </row>
    <row r="6" spans="2:7" ht="19.5" customHeight="1" x14ac:dyDescent="0.35">
      <c r="B6" s="36" t="s">
        <v>35</v>
      </c>
      <c r="C6" s="38"/>
      <c r="D6" s="19"/>
      <c r="E6" s="41" t="s">
        <v>11</v>
      </c>
      <c r="F6" s="42"/>
      <c r="G6" s="43"/>
    </row>
    <row r="7" spans="2:7" ht="37.5" customHeight="1" x14ac:dyDescent="0.25">
      <c r="B7" s="30" t="s">
        <v>36</v>
      </c>
      <c r="C7" s="30" t="s">
        <v>37</v>
      </c>
      <c r="D7" s="32"/>
      <c r="E7" s="44" t="s">
        <v>38</v>
      </c>
      <c r="F7" s="44"/>
      <c r="G7" s="44"/>
    </row>
    <row r="8" spans="2:7" x14ac:dyDescent="0.25">
      <c r="B8" s="34" t="s">
        <v>39</v>
      </c>
      <c r="C8" s="35">
        <v>275000</v>
      </c>
      <c r="D8" s="20"/>
      <c r="E8" s="22" t="s">
        <v>40</v>
      </c>
      <c r="F8" s="22" t="s">
        <v>41</v>
      </c>
      <c r="G8" s="22" t="str">
        <f>IF(C8&gt;300000,"Overpaid","Ok")</f>
        <v>Ok</v>
      </c>
    </row>
    <row r="9" spans="2:7" x14ac:dyDescent="0.25">
      <c r="B9" s="34" t="s">
        <v>42</v>
      </c>
      <c r="C9" s="35">
        <v>175000</v>
      </c>
      <c r="D9" s="20"/>
      <c r="E9" s="22" t="s">
        <v>43</v>
      </c>
      <c r="F9" s="22" t="s">
        <v>44</v>
      </c>
      <c r="G9" s="22" t="str">
        <f>IF(C9&lt;=175000,"Overpaid","Ok")</f>
        <v>Overpaid</v>
      </c>
    </row>
    <row r="10" spans="2:7" x14ac:dyDescent="0.25">
      <c r="B10" s="34" t="s">
        <v>45</v>
      </c>
      <c r="C10" s="35">
        <v>225000</v>
      </c>
      <c r="D10" s="20"/>
      <c r="E10" s="22" t="s">
        <v>46</v>
      </c>
      <c r="F10" s="22" t="s">
        <v>47</v>
      </c>
      <c r="G10" s="22"/>
    </row>
    <row r="11" spans="2:7" x14ac:dyDescent="0.25">
      <c r="B11" s="34" t="s">
        <v>48</v>
      </c>
      <c r="C11" s="35">
        <v>125000</v>
      </c>
      <c r="D11" s="20"/>
      <c r="E11" s="22" t="s">
        <v>49</v>
      </c>
      <c r="F11" s="22" t="s">
        <v>50</v>
      </c>
      <c r="G11" s="22"/>
    </row>
    <row r="12" spans="2:7" x14ac:dyDescent="0.25">
      <c r="B12" s="34" t="s">
        <v>51</v>
      </c>
      <c r="C12" s="35">
        <v>300000</v>
      </c>
      <c r="D12" s="20"/>
      <c r="E12" s="22" t="s">
        <v>52</v>
      </c>
      <c r="F12" s="22" t="s">
        <v>53</v>
      </c>
      <c r="G12" s="22" t="str">
        <f>IF(B12="Cameron Tucker","This guy is really cool","Not Cool")</f>
        <v>This guy is really cool</v>
      </c>
    </row>
    <row r="13" spans="2:7" x14ac:dyDescent="0.25">
      <c r="B13" s="34"/>
      <c r="C13" s="35">
        <v>195000</v>
      </c>
      <c r="D13" s="20"/>
      <c r="E13" s="22" t="s">
        <v>54</v>
      </c>
      <c r="F13" s="22" t="s">
        <v>55</v>
      </c>
      <c r="G13" s="22" t="str">
        <f>IF(B13&lt;&gt;"","Not Blank","Blank")</f>
        <v>Blank</v>
      </c>
    </row>
    <row r="14" spans="2:7" ht="15.75" customHeight="1" x14ac:dyDescent="0.25">
      <c r="B14" s="25"/>
    </row>
    <row r="15" spans="2:7" ht="15.75" customHeight="1" x14ac:dyDescent="0.25"/>
    <row r="16" spans="2:7" ht="15.75" customHeight="1" x14ac:dyDescent="0.25"/>
    <row r="17" ht="15.75" customHeight="1" x14ac:dyDescent="0.25"/>
    <row r="18" ht="15.75" customHeight="1" x14ac:dyDescent="0.25"/>
    <row r="33" spans="2:2" ht="17.25" x14ac:dyDescent="0.3">
      <c r="B33" s="1"/>
    </row>
    <row r="34" spans="2:2" ht="17.25" x14ac:dyDescent="0.3">
      <c r="B34" s="1"/>
    </row>
    <row r="35" spans="2:2" ht="17.25" x14ac:dyDescent="0.3">
      <c r="B35" s="1"/>
    </row>
  </sheetData>
  <mergeCells count="5">
    <mergeCell ref="B2:G2"/>
    <mergeCell ref="B4:G4"/>
    <mergeCell ref="B6:C6"/>
    <mergeCell ref="E6:G6"/>
    <mergeCell ref="E7:G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workbookViewId="0"/>
  </sheetViews>
  <sheetFormatPr defaultColWidth="11" defaultRowHeight="15.75" x14ac:dyDescent="0.25"/>
  <cols>
    <col min="1" max="1" width="1.25" customWidth="1"/>
    <col min="2" max="2" width="23.375" customWidth="1"/>
    <col min="3" max="3" width="12" customWidth="1"/>
    <col min="4" max="4" width="4.75" customWidth="1"/>
    <col min="5" max="5" width="23.375" customWidth="1"/>
    <col min="6" max="6" width="12" customWidth="1"/>
  </cols>
  <sheetData>
    <row r="1" spans="2:8" ht="8.25" customHeight="1" x14ac:dyDescent="0.25"/>
    <row r="2" spans="2:8" ht="26.25" x14ac:dyDescent="0.25">
      <c r="B2" s="39" t="s">
        <v>8</v>
      </c>
      <c r="C2" s="39"/>
      <c r="D2" s="39"/>
      <c r="E2" s="39"/>
      <c r="F2" s="39"/>
    </row>
    <row r="3" spans="2:8" ht="17.25" x14ac:dyDescent="0.3">
      <c r="B3" s="1"/>
      <c r="C3" s="1"/>
      <c r="D3" s="1"/>
      <c r="E3" s="1"/>
      <c r="F3" s="1"/>
    </row>
    <row r="4" spans="2:8" ht="25.5" x14ac:dyDescent="0.5">
      <c r="B4" s="40" t="s">
        <v>9</v>
      </c>
      <c r="C4" s="40"/>
      <c r="D4" s="40"/>
      <c r="E4" s="40"/>
      <c r="F4" s="40"/>
    </row>
    <row r="6" spans="2:8" ht="20.25" x14ac:dyDescent="0.35">
      <c r="B6" s="45" t="s">
        <v>4</v>
      </c>
      <c r="C6" s="46"/>
      <c r="E6" s="18"/>
      <c r="F6" s="18"/>
      <c r="G6" s="12"/>
    </row>
    <row r="7" spans="2:8" x14ac:dyDescent="0.25">
      <c r="B7" s="5" t="s">
        <v>0</v>
      </c>
      <c r="C7" s="3" t="s">
        <v>3</v>
      </c>
      <c r="E7" s="13"/>
      <c r="F7" s="14"/>
      <c r="G7" s="12"/>
      <c r="H7" s="9" t="s">
        <v>5</v>
      </c>
    </row>
    <row r="8" spans="2:8" x14ac:dyDescent="0.25">
      <c r="B8" s="2" t="s">
        <v>1</v>
      </c>
      <c r="C8" s="7">
        <v>18</v>
      </c>
      <c r="E8" s="17"/>
      <c r="F8" s="17"/>
      <c r="G8" s="15"/>
      <c r="H8" s="10" t="s">
        <v>7</v>
      </c>
    </row>
    <row r="9" spans="2:8" ht="16.5" thickBot="1" x14ac:dyDescent="0.3">
      <c r="B9" s="8" t="s">
        <v>2</v>
      </c>
      <c r="C9" s="6">
        <f>(C8*8*5*52)+(C8*1.5*1*5*52)</f>
        <v>44460</v>
      </c>
      <c r="E9" s="17"/>
      <c r="F9" s="17"/>
      <c r="G9" s="15"/>
      <c r="H9" s="11" t="s">
        <v>6</v>
      </c>
    </row>
    <row r="10" spans="2:8" x14ac:dyDescent="0.25">
      <c r="B10" s="2"/>
      <c r="E10" s="17"/>
      <c r="F10" s="17"/>
      <c r="G10" s="15"/>
    </row>
    <row r="11" spans="2:8" x14ac:dyDescent="0.25">
      <c r="B11" s="2"/>
      <c r="E11" s="17"/>
      <c r="F11" s="17"/>
      <c r="G11" s="15"/>
    </row>
    <row r="12" spans="2:8" x14ac:dyDescent="0.25">
      <c r="B12" s="2"/>
      <c r="E12" s="17"/>
      <c r="F12" s="17"/>
      <c r="G12" s="15"/>
    </row>
    <row r="13" spans="2:8" x14ac:dyDescent="0.25">
      <c r="B13" s="2"/>
      <c r="E13" s="17"/>
      <c r="F13" s="17"/>
      <c r="G13" s="15"/>
    </row>
    <row r="14" spans="2:8" x14ac:dyDescent="0.25">
      <c r="B14" s="2"/>
      <c r="E14" s="17"/>
      <c r="F14" s="17"/>
      <c r="G14" s="15"/>
    </row>
    <row r="15" spans="2:8" x14ac:dyDescent="0.25">
      <c r="B15" s="2"/>
      <c r="E15" s="17"/>
      <c r="F15" s="17"/>
      <c r="G15" s="16"/>
    </row>
    <row r="16" spans="2:8" x14ac:dyDescent="0.25">
      <c r="B16" s="2"/>
      <c r="E16" s="17"/>
      <c r="F16" s="17"/>
      <c r="G16" s="12"/>
    </row>
    <row r="17" spans="2:7" x14ac:dyDescent="0.25">
      <c r="B17" s="2"/>
      <c r="E17" s="17"/>
      <c r="F17" s="17"/>
      <c r="G17" s="12"/>
    </row>
    <row r="18" spans="2:7" x14ac:dyDescent="0.25">
      <c r="B18" s="2"/>
      <c r="E18" s="17"/>
      <c r="F18" s="17"/>
    </row>
    <row r="19" spans="2:7" x14ac:dyDescent="0.25">
      <c r="B19" s="2"/>
      <c r="E19" s="17"/>
      <c r="F19" s="17"/>
    </row>
    <row r="20" spans="2:7" x14ac:dyDescent="0.25">
      <c r="F20" s="17"/>
    </row>
    <row r="21" spans="2:7" x14ac:dyDescent="0.25">
      <c r="E21" s="4"/>
      <c r="F21" s="17"/>
    </row>
    <row r="22" spans="2:7" x14ac:dyDescent="0.25">
      <c r="E22" s="4"/>
    </row>
  </sheetData>
  <customSheetViews>
    <customSheetView guid="{7832CFFA-06F0-4EE6-9335-1532826377F0}" scale="190" fitToPage="1" state="hidden">
      <selection activeCell="A12" sqref="A12"/>
      <pageMargins left="0.75" right="0.75" top="1" bottom="1" header="0.5" footer="0.5"/>
      <pageSetup orientation="landscape" r:id="rId1"/>
    </customSheetView>
  </customSheetViews>
  <mergeCells count="3">
    <mergeCell ref="B2:F2"/>
    <mergeCell ref="B4:F4"/>
    <mergeCell ref="B6:C6"/>
  </mergeCells>
  <pageMargins left="0.75" right="0.75" top="1" bottom="1" header="0.5" footer="0.5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Logic1-Begin</vt:lpstr>
      <vt:lpstr>Logic1-End</vt:lpstr>
      <vt:lpstr>Logic2-Begin</vt:lpstr>
      <vt:lpstr>Logic2-End</vt:lpstr>
      <vt:lpstr>Logic3-Begin</vt:lpstr>
      <vt:lpstr>Logic3-End</vt:lpstr>
      <vt:lpstr>Logic4-Begin</vt:lpstr>
      <vt:lpstr>Logic4-End</vt:lpstr>
      <vt:lpstr>Integrity4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Crute</dc:creator>
  <cp:lastModifiedBy>CRUTER.com</cp:lastModifiedBy>
  <cp:lastPrinted>2015-05-13T23:52:19Z</cp:lastPrinted>
  <dcterms:created xsi:type="dcterms:W3CDTF">2015-04-24T00:51:04Z</dcterms:created>
  <dcterms:modified xsi:type="dcterms:W3CDTF">2016-03-04T17:34:22Z</dcterms:modified>
</cp:coreProperties>
</file>