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Jessica\Dropbox\Cruter\Videos\3-Formulas\1-Formulas-Text\Outlines\"/>
    </mc:Choice>
  </mc:AlternateContent>
  <bookViews>
    <workbookView xWindow="0" yWindow="0" windowWidth="25485" windowHeight="13455"/>
  </bookViews>
  <sheets>
    <sheet name="Formulas1,2,3-Begin" sheetId="7" r:id="rId1"/>
    <sheet name="Formulas1,2,3-End" sheetId="6" r:id="rId2"/>
    <sheet name="Formulas4-Begin" sheetId="5" r:id="rId3"/>
    <sheet name="Formulas4-End" sheetId="8" r:id="rId4"/>
    <sheet name="Integrity4 (2)" sheetId="3" state="hidden" r:id="rId5"/>
  </sheets>
  <calcPr calcId="152511" concurrentCalc="0"/>
  <customWorkbookViews>
    <customWorkbookView name="CRUTER.com - Personal View" guid="{7832CFFA-06F0-4EE6-9335-1532826377F0}" mergeInterval="0" personalView="1" maximized="1" xWindow="-8" yWindow="-8" windowWidth="1936" windowHeight="1056" tabRatio="358" activeSheetId="2"/>
  </customWorkbookViews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15" i="8" l="1"/>
  <c r="E11" i="8"/>
  <c r="E10" i="8"/>
  <c r="E9" i="8"/>
  <c r="E8" i="8"/>
  <c r="U13" i="7"/>
  <c r="Q13" i="7"/>
  <c r="M13" i="7"/>
  <c r="U12" i="7"/>
  <c r="Q12" i="7"/>
  <c r="O12" i="7"/>
  <c r="M12" i="7"/>
  <c r="U11" i="7"/>
  <c r="Q11" i="7"/>
  <c r="O8" i="7"/>
  <c r="O9" i="7"/>
  <c r="O10" i="7"/>
  <c r="O11" i="7"/>
  <c r="M11" i="7"/>
  <c r="U10" i="7"/>
  <c r="Q10" i="7"/>
  <c r="M10" i="7"/>
  <c r="W9" i="7"/>
  <c r="U9" i="7"/>
  <c r="Q9" i="7"/>
  <c r="M9" i="7"/>
  <c r="I9" i="7"/>
  <c r="W8" i="7"/>
  <c r="U8" i="7"/>
  <c r="S8" i="7"/>
  <c r="Q8" i="7"/>
  <c r="M8" i="7"/>
  <c r="K8" i="7"/>
  <c r="I8" i="7"/>
  <c r="G8" i="7"/>
  <c r="S8" i="6"/>
  <c r="W9" i="6"/>
  <c r="W8" i="6"/>
  <c r="U13" i="6"/>
  <c r="U12" i="6"/>
  <c r="U11" i="6"/>
  <c r="U10" i="6"/>
  <c r="U9" i="6"/>
  <c r="U8" i="6"/>
  <c r="Q13" i="6"/>
  <c r="Q12" i="6"/>
  <c r="Q11" i="6"/>
  <c r="Q10" i="6"/>
  <c r="Q9" i="6"/>
  <c r="Q8" i="6"/>
  <c r="O12" i="6"/>
  <c r="O11" i="6"/>
  <c r="O8" i="6"/>
  <c r="O9" i="6"/>
  <c r="O10" i="6"/>
  <c r="M13" i="6"/>
  <c r="M12" i="6"/>
  <c r="M11" i="6"/>
  <c r="M10" i="6"/>
  <c r="M9" i="6"/>
  <c r="M8" i="6"/>
  <c r="K8" i="6"/>
  <c r="I9" i="6"/>
  <c r="I8" i="6"/>
  <c r="G8" i="6"/>
  <c r="E11" i="5"/>
  <c r="E10" i="5"/>
  <c r="E9" i="5"/>
  <c r="E8" i="5"/>
  <c r="C9" i="3"/>
</calcChain>
</file>

<file path=xl/comments1.xml><?xml version="1.0" encoding="utf-8"?>
<comments xmlns="http://schemas.openxmlformats.org/spreadsheetml/2006/main">
  <authors>
    <author>CRUTER.com</author>
  </authors>
  <commentList>
    <comment ref="O12" authorId="0" shapeId="0">
      <text>
        <r>
          <rPr>
            <b/>
            <sz val="9"/>
            <color indexed="81"/>
            <rFont val="Tahoma"/>
            <family val="2"/>
          </rPr>
          <t>CRUTER.com:</t>
        </r>
        <r>
          <rPr>
            <sz val="9"/>
            <color indexed="81"/>
            <rFont val="Tahoma"/>
            <family val="2"/>
          </rPr>
          <t xml:space="preserve">
Formulas copied in.</t>
        </r>
      </text>
    </comment>
  </commentList>
</comments>
</file>

<file path=xl/comments2.xml><?xml version="1.0" encoding="utf-8"?>
<comments xmlns="http://schemas.openxmlformats.org/spreadsheetml/2006/main">
  <authors>
    <author>CRUTER.com</author>
  </authors>
  <commentList>
    <comment ref="O12" authorId="0" shapeId="0">
      <text>
        <r>
          <rPr>
            <b/>
            <sz val="9"/>
            <color indexed="81"/>
            <rFont val="Tahoma"/>
            <family val="2"/>
          </rPr>
          <t>CRUTER.com:</t>
        </r>
        <r>
          <rPr>
            <sz val="9"/>
            <color indexed="81"/>
            <rFont val="Tahoma"/>
            <family val="2"/>
          </rPr>
          <t xml:space="preserve">
Formulas copied in.</t>
        </r>
      </text>
    </comment>
  </commentList>
</comments>
</file>

<file path=xl/sharedStrings.xml><?xml version="1.0" encoding="utf-8"?>
<sst xmlns="http://schemas.openxmlformats.org/spreadsheetml/2006/main" count="128" uniqueCount="68">
  <si>
    <t>Description</t>
  </si>
  <si>
    <t>Hourly Rate</t>
  </si>
  <si>
    <t>Yearly Amount</t>
  </si>
  <si>
    <t>Inputs</t>
  </si>
  <si>
    <t>Calculate Yearly Income</t>
  </si>
  <si>
    <t>Legend</t>
  </si>
  <si>
    <t>Calculation</t>
  </si>
  <si>
    <t>User Input</t>
  </si>
  <si>
    <t>Integrity</t>
  </si>
  <si>
    <t>Complicated Formulas &amp; Templates</t>
  </si>
  <si>
    <t>TEXT Formulas</t>
  </si>
  <si>
    <t>FORMULA</t>
  </si>
  <si>
    <t>Data Examples</t>
  </si>
  <si>
    <t>Left()</t>
  </si>
  <si>
    <t>Right()</t>
  </si>
  <si>
    <t>Mid()</t>
  </si>
  <si>
    <t>Search()</t>
  </si>
  <si>
    <t>Trim()</t>
  </si>
  <si>
    <t>BU|Dept|Acct|Proj|Act</t>
  </si>
  <si>
    <t>Inventory Item #</t>
  </si>
  <si>
    <t>Product Description</t>
  </si>
  <si>
    <t>10|115|6200|1550|120</t>
  </si>
  <si>
    <t>10|110|6200|1550|120</t>
  </si>
  <si>
    <t>10|115|6200|1550|110</t>
  </si>
  <si>
    <t>10|110|6200|1550|110</t>
  </si>
  <si>
    <t>10|112|6200|1550|110</t>
  </si>
  <si>
    <t>10|112|6200|1550|120</t>
  </si>
  <si>
    <t>15-BRCKT-120</t>
  </si>
  <si>
    <t>16-BRCKT-120</t>
  </si>
  <si>
    <t>16-BOLT-6IN-120</t>
  </si>
  <si>
    <t>2015 Bracket 1550</t>
  </si>
  <si>
    <t>2016 Bracket 1550</t>
  </si>
  <si>
    <t>2016 6 Inch Bolt 1550</t>
  </si>
  <si>
    <t>Category</t>
  </si>
  <si>
    <t>1513-HDWR-KIT-110</t>
  </si>
  <si>
    <t>1613-BOLT-3IN-110</t>
  </si>
  <si>
    <t>1613-HDWR-KIT-110</t>
  </si>
  <si>
    <t>2015-13 Hardware Kit 1550</t>
  </si>
  <si>
    <t>2016-13 Hardware Kit 1550</t>
  </si>
  <si>
    <t>2016-13 3 Inch Bolt 1550</t>
  </si>
  <si>
    <t xml:space="preserve">  Interior    </t>
  </si>
  <si>
    <t xml:space="preserve">     Exterior   </t>
  </si>
  <si>
    <t xml:space="preserve">Interior  </t>
  </si>
  <si>
    <t xml:space="preserve">        Interior</t>
  </si>
  <si>
    <t xml:space="preserve"> Interior </t>
  </si>
  <si>
    <t xml:space="preserve"> Exterior</t>
  </si>
  <si>
    <t>Len()</t>
  </si>
  <si>
    <t xml:space="preserve">   </t>
  </si>
  <si>
    <t>Work Smarter … Text(), Concatenate()</t>
  </si>
  <si>
    <t>Data</t>
  </si>
  <si>
    <t>Financial Line Desc</t>
  </si>
  <si>
    <t>Amount</t>
  </si>
  <si>
    <t>Ratio Name</t>
  </si>
  <si>
    <t>Ratio</t>
  </si>
  <si>
    <t>Net Sales</t>
  </si>
  <si>
    <t>Gross Profit Margin</t>
  </si>
  <si>
    <t>Gross Profit</t>
  </si>
  <si>
    <t>Net Profit Margin</t>
  </si>
  <si>
    <t>Net Profit</t>
  </si>
  <si>
    <t>Current Ratio</t>
  </si>
  <si>
    <t>Current Assets</t>
  </si>
  <si>
    <t>Working Capital</t>
  </si>
  <si>
    <t>Current Liabilities</t>
  </si>
  <si>
    <t>Narrative</t>
  </si>
  <si>
    <t>Work Smarter … Left(), Right(), Mid(), Len(), Search(), Trim(), Find(), Replace(), Substitute()</t>
  </si>
  <si>
    <t>Find()</t>
  </si>
  <si>
    <t>Replace()</t>
  </si>
  <si>
    <t>Substitute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</si>
</sst>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\-* #,##0.00_-;_-* &quot;-&quot;??_-;_-@_-"/>
    <numFmt numFmtId="165" formatCode="_(&quot;$&quot;* #,##0_);_(&quot;$&quot;* \(#,##0\);_(&quot;$&quot;* &quot;-&quot;??_);_(@_)"/>
    <numFmt numFmtId="166" formatCode="_(* #,##0_);_(* \(#,##0\);_(* &quot;-&quot;??_);_(@_)"/>
    <numFmt numFmtId="167" formatCode="mm/dd/yy;@"/>
  </numFmts>
  <fonts count="17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6"/>
      <color theme="1"/>
      <name val="Segoe UI Light"/>
      <family val="2"/>
    </font>
    <font>
      <sz val="18"/>
      <color theme="0"/>
      <name val="Segoe UI Light"/>
      <family val="2"/>
    </font>
    <font>
      <sz val="12"/>
      <color theme="1"/>
      <name val="Segoe UI Light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Segoe UI Light"/>
      <family val="2"/>
    </font>
    <font>
      <i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0"/>
      <name val="Calibri"/>
      <family val="2"/>
      <scheme val="minor"/>
    </font>
    <font>
      <sz val="16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3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83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4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65">
    <xf numFmtId="0" fontId="0" fillId="0" borderId="0" xfId="0"/>
    <xf numFmtId="0" fontId="5" fillId="0" borderId="0" xfId="0" applyFont="1"/>
    <xf numFmtId="14" fontId="0" fillId="0" borderId="0" xfId="0" applyNumberFormat="1"/>
    <xf numFmtId="0" fontId="7" fillId="0" borderId="3" xfId="0" applyFont="1" applyBorder="1" applyAlignment="1">
      <alignment horizontal="center"/>
    </xf>
    <xf numFmtId="0" fontId="9" fillId="0" borderId="0" xfId="0" applyFont="1" applyAlignment="1">
      <alignment horizontal="right"/>
    </xf>
    <xf numFmtId="14" fontId="7" fillId="0" borderId="3" xfId="0" applyNumberFormat="1" applyFont="1" applyBorder="1" applyAlignment="1">
      <alignment horizontal="center"/>
    </xf>
    <xf numFmtId="165" fontId="7" fillId="0" borderId="5" xfId="53" applyNumberFormat="1" applyFont="1" applyBorder="1"/>
    <xf numFmtId="165" fontId="0" fillId="4" borderId="0" xfId="53" applyNumberFormat="1" applyFont="1" applyFill="1"/>
    <xf numFmtId="14" fontId="7" fillId="0" borderId="0" xfId="0" applyNumberFormat="1" applyFont="1"/>
    <xf numFmtId="0" fontId="7" fillId="0" borderId="1" xfId="0" applyFont="1" applyBorder="1" applyAlignment="1">
      <alignment horizontal="center"/>
    </xf>
    <xf numFmtId="0" fontId="0" fillId="4" borderId="6" xfId="0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0" xfId="0" applyFill="1" applyBorder="1"/>
    <xf numFmtId="14" fontId="7" fillId="0" borderId="0" xfId="0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11" fillId="0" borderId="0" xfId="0" applyFont="1" applyFill="1" applyBorder="1"/>
    <xf numFmtId="0" fontId="10" fillId="0" borderId="0" xfId="0" applyFont="1" applyFill="1" applyBorder="1"/>
    <xf numFmtId="0" fontId="0" fillId="0" borderId="0" xfId="0" applyFill="1" applyBorder="1" applyAlignment="1">
      <alignment horizontal="left"/>
    </xf>
    <xf numFmtId="0" fontId="8" fillId="0" borderId="0" xfId="0" applyFont="1" applyFill="1" applyBorder="1" applyAlignment="1"/>
    <xf numFmtId="0" fontId="11" fillId="0" borderId="0" xfId="0" applyFont="1"/>
    <xf numFmtId="0" fontId="12" fillId="0" borderId="0" xfId="0" applyFont="1" applyBorder="1" applyAlignment="1">
      <alignment horizontal="left" indent="1"/>
    </xf>
    <xf numFmtId="0" fontId="0" fillId="0" borderId="0" xfId="0" applyBorder="1" applyAlignment="1">
      <alignment horizontal="left" indent="2"/>
    </xf>
    <xf numFmtId="0" fontId="0" fillId="0" borderId="0" xfId="0" applyBorder="1"/>
    <xf numFmtId="0" fontId="0" fillId="0" borderId="9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center"/>
    </xf>
    <xf numFmtId="166" fontId="0" fillId="0" borderId="9" xfId="0" applyNumberFormat="1" applyBorder="1" applyAlignment="1">
      <alignment horizontal="left"/>
    </xf>
    <xf numFmtId="0" fontId="0" fillId="0" borderId="0" xfId="0" applyFill="1" applyBorder="1" applyAlignment="1">
      <alignment horizontal="left" indent="1"/>
    </xf>
    <xf numFmtId="166" fontId="0" fillId="0" borderId="9" xfId="0" applyNumberForma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4" fillId="0" borderId="0" xfId="0" applyFont="1" applyAlignment="1">
      <alignment vertical="top" wrapText="1"/>
    </xf>
    <xf numFmtId="0" fontId="12" fillId="0" borderId="3" xfId="0" applyFont="1" applyBorder="1" applyAlignment="1">
      <alignment horizontal="left"/>
    </xf>
    <xf numFmtId="4" fontId="0" fillId="0" borderId="0" xfId="0" applyNumberFormat="1"/>
    <xf numFmtId="167" fontId="0" fillId="0" borderId="0" xfId="0" applyNumberFormat="1" applyAlignment="1">
      <alignment horizontal="left"/>
    </xf>
    <xf numFmtId="166" fontId="0" fillId="0" borderId="8" xfId="81" applyNumberFormat="1" applyFont="1" applyBorder="1" applyAlignment="1">
      <alignment horizontal="left"/>
    </xf>
    <xf numFmtId="0" fontId="0" fillId="0" borderId="8" xfId="0" applyBorder="1" applyAlignment="1">
      <alignment horizontal="left" indent="2"/>
    </xf>
    <xf numFmtId="9" fontId="0" fillId="0" borderId="8" xfId="82" applyFont="1" applyBorder="1" applyAlignment="1">
      <alignment horizontal="right"/>
    </xf>
    <xf numFmtId="2" fontId="0" fillId="0" borderId="8" xfId="0" applyNumberFormat="1" applyBorder="1" applyAlignment="1">
      <alignment horizontal="right"/>
    </xf>
    <xf numFmtId="3" fontId="0" fillId="0" borderId="8" xfId="0" applyNumberFormat="1" applyBorder="1" applyAlignment="1">
      <alignment horizontal="right"/>
    </xf>
    <xf numFmtId="0" fontId="0" fillId="0" borderId="0" xfId="0" applyBorder="1" applyAlignment="1">
      <alignment horizontal="left"/>
    </xf>
    <xf numFmtId="166" fontId="0" fillId="0" borderId="0" xfId="81" applyNumberFormat="1" applyFont="1" applyBorder="1" applyAlignment="1">
      <alignment horizontal="left"/>
    </xf>
    <xf numFmtId="0" fontId="4" fillId="6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/>
    </xf>
    <xf numFmtId="0" fontId="13" fillId="7" borderId="2" xfId="0" applyFont="1" applyFill="1" applyBorder="1" applyAlignment="1">
      <alignment horizontal="center"/>
    </xf>
    <xf numFmtId="0" fontId="13" fillId="7" borderId="3" xfId="0" applyFont="1" applyFill="1" applyBorder="1" applyAlignment="1">
      <alignment horizontal="center"/>
    </xf>
    <xf numFmtId="0" fontId="13" fillId="7" borderId="4" xfId="0" applyFont="1" applyFill="1" applyBorder="1" applyAlignment="1">
      <alignment horizontal="center"/>
    </xf>
    <xf numFmtId="0" fontId="13" fillId="8" borderId="2" xfId="0" applyFont="1" applyFill="1" applyBorder="1" applyAlignment="1">
      <alignment horizontal="center"/>
    </xf>
    <xf numFmtId="0" fontId="13" fillId="8" borderId="3" xfId="0" applyFont="1" applyFill="1" applyBorder="1" applyAlignment="1">
      <alignment horizontal="center"/>
    </xf>
    <xf numFmtId="0" fontId="13" fillId="8" borderId="4" xfId="0" applyFont="1" applyFill="1" applyBorder="1" applyAlignment="1">
      <alignment horizontal="center"/>
    </xf>
    <xf numFmtId="0" fontId="14" fillId="0" borderId="10" xfId="0" applyFont="1" applyBorder="1" applyAlignment="1">
      <alignment horizontal="left" vertical="top" wrapText="1"/>
    </xf>
    <xf numFmtId="0" fontId="14" fillId="0" borderId="0" xfId="0" applyFont="1" applyAlignment="1">
      <alignment horizontal="left" vertical="top" wrapText="1"/>
    </xf>
    <xf numFmtId="0" fontId="14" fillId="3" borderId="2" xfId="0" applyFont="1" applyFill="1" applyBorder="1" applyAlignment="1">
      <alignment horizontal="center"/>
    </xf>
    <xf numFmtId="0" fontId="14" fillId="3" borderId="3" xfId="0" applyFont="1" applyFill="1" applyBorder="1" applyAlignment="1">
      <alignment horizontal="center"/>
    </xf>
    <xf numFmtId="0" fontId="14" fillId="3" borderId="4" xfId="0" applyFont="1" applyFill="1" applyBorder="1" applyAlignment="1">
      <alignment horizontal="center"/>
    </xf>
    <xf numFmtId="0" fontId="0" fillId="0" borderId="11" xfId="0" applyBorder="1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0" fillId="0" borderId="13" xfId="0" applyBorder="1" applyAlignment="1">
      <alignment horizontal="left" vertical="top" wrapText="1"/>
    </xf>
    <xf numFmtId="0" fontId="0" fillId="0" borderId="17" xfId="0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0" borderId="18" xfId="0" applyBorder="1" applyAlignment="1">
      <alignment horizontal="left" vertical="top" wrapText="1"/>
    </xf>
    <xf numFmtId="0" fontId="0" fillId="0" borderId="14" xfId="0" applyBorder="1" applyAlignment="1">
      <alignment horizontal="left" vertical="top" wrapText="1"/>
    </xf>
    <xf numFmtId="0" fontId="0" fillId="0" borderId="15" xfId="0" applyBorder="1" applyAlignment="1">
      <alignment horizontal="left" vertical="top" wrapText="1"/>
    </xf>
    <xf numFmtId="0" fontId="0" fillId="0" borderId="16" xfId="0" applyBorder="1" applyAlignment="1">
      <alignment horizontal="left" vertical="top" wrapText="1"/>
    </xf>
    <xf numFmtId="0" fontId="8" fillId="5" borderId="2" xfId="0" applyFont="1" applyFill="1" applyBorder="1" applyAlignment="1">
      <alignment horizontal="center"/>
    </xf>
    <xf numFmtId="0" fontId="8" fillId="5" borderId="4" xfId="0" applyFont="1" applyFill="1" applyBorder="1" applyAlignment="1">
      <alignment horizontal="center"/>
    </xf>
  </cellXfs>
  <cellStyles count="83">
    <cellStyle name="Comma" xfId="81" builtinId="3"/>
    <cellStyle name="Comma 2" xfId="54"/>
    <cellStyle name="Currency" xfId="53" builtinId="4"/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Normal" xfId="0" builtinId="0"/>
    <cellStyle name="Percent" xfId="82" builtinId="5"/>
  </cellStyles>
  <dxfs count="0"/>
  <tableStyles count="0" defaultTableStyle="TableStyleMedium9" defaultPivotStyle="PivotStyleMedium4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171450</xdr:colOff>
      <xdr:row>0</xdr:row>
      <xdr:rowOff>66675</xdr:rowOff>
    </xdr:from>
    <xdr:to>
      <xdr:col>28</xdr:col>
      <xdr:colOff>161925</xdr:colOff>
      <xdr:row>6</xdr:row>
      <xdr:rowOff>9525</xdr:rowOff>
    </xdr:to>
    <xdr:sp macro="" textlink="">
      <xdr:nvSpPr>
        <xdr:cNvPr id="2" name="Up Arrow Callout 1"/>
        <xdr:cNvSpPr/>
      </xdr:nvSpPr>
      <xdr:spPr>
        <a:xfrm>
          <a:off x="8667750" y="66675"/>
          <a:ext cx="2695575" cy="1190625"/>
        </a:xfrm>
        <a:prstGeom prst="upArrowCallou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600"/>
            <a:t>Click the plus</a:t>
          </a:r>
          <a:r>
            <a:rPr lang="en-US" sz="1600" baseline="0"/>
            <a:t> signs above to view the formulas [+].</a:t>
          </a:r>
          <a:endParaRPr lang="en-US" sz="1600"/>
        </a:p>
      </xdr:txBody>
    </xdr:sp>
    <xdr:clientData/>
  </xdr:twoCellAnchor>
  <xdr:twoCellAnchor editAs="oneCell">
    <xdr:from>
      <xdr:col>1</xdr:col>
      <xdr:colOff>0</xdr:colOff>
      <xdr:row>15</xdr:row>
      <xdr:rowOff>0</xdr:rowOff>
    </xdr:from>
    <xdr:to>
      <xdr:col>2</xdr:col>
      <xdr:colOff>333375</xdr:colOff>
      <xdr:row>17</xdr:row>
      <xdr:rowOff>47625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" y="3086100"/>
          <a:ext cx="2352675" cy="447675"/>
        </a:xfrm>
        <a:prstGeom prst="round2DiagRect">
          <a:avLst>
            <a:gd name="adj1" fmla="val 16667"/>
            <a:gd name="adj2" fmla="val 0"/>
          </a:avLst>
        </a:prstGeom>
        <a:ln w="88900" cap="sq">
          <a:solidFill>
            <a:srgbClr val="FFFFFF"/>
          </a:solidFill>
          <a:miter lim="800000"/>
        </a:ln>
        <a:effectLst>
          <a:outerShdw blurRad="254000" algn="tl" rotWithShape="0">
            <a:srgbClr val="000000">
              <a:alpha val="43000"/>
            </a:srgbClr>
          </a:outerShdw>
        </a:effec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171450</xdr:colOff>
      <xdr:row>0</xdr:row>
      <xdr:rowOff>66675</xdr:rowOff>
    </xdr:from>
    <xdr:to>
      <xdr:col>28</xdr:col>
      <xdr:colOff>161925</xdr:colOff>
      <xdr:row>6</xdr:row>
      <xdr:rowOff>9525</xdr:rowOff>
    </xdr:to>
    <xdr:sp macro="" textlink="">
      <xdr:nvSpPr>
        <xdr:cNvPr id="2" name="Up Arrow Callout 1"/>
        <xdr:cNvSpPr/>
      </xdr:nvSpPr>
      <xdr:spPr>
        <a:xfrm>
          <a:off x="8667750" y="66675"/>
          <a:ext cx="2695575" cy="1190625"/>
        </a:xfrm>
        <a:prstGeom prst="upArrowCallou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600"/>
            <a:t>Click the plus</a:t>
          </a:r>
          <a:r>
            <a:rPr lang="en-US" sz="1600" baseline="0"/>
            <a:t> signs above to view the formulas [+].</a:t>
          </a:r>
          <a:endParaRPr lang="en-US" sz="1600"/>
        </a:p>
      </xdr:txBody>
    </xdr:sp>
    <xdr:clientData/>
  </xdr:twoCellAnchor>
  <xdr:twoCellAnchor editAs="oneCell">
    <xdr:from>
      <xdr:col>1</xdr:col>
      <xdr:colOff>0</xdr:colOff>
      <xdr:row>15</xdr:row>
      <xdr:rowOff>0</xdr:rowOff>
    </xdr:from>
    <xdr:to>
      <xdr:col>2</xdr:col>
      <xdr:colOff>333375</xdr:colOff>
      <xdr:row>17</xdr:row>
      <xdr:rowOff>47625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" y="3086100"/>
          <a:ext cx="2352675" cy="447675"/>
        </a:xfrm>
        <a:prstGeom prst="round2DiagRect">
          <a:avLst>
            <a:gd name="adj1" fmla="val 16667"/>
            <a:gd name="adj2" fmla="val 0"/>
          </a:avLst>
        </a:prstGeom>
        <a:ln w="88900" cap="sq">
          <a:solidFill>
            <a:srgbClr val="FFFFFF"/>
          </a:solidFill>
          <a:miter lim="800000"/>
        </a:ln>
        <a:effectLst>
          <a:outerShdw blurRad="254000" algn="tl" rotWithShape="0">
            <a:srgbClr val="000000">
              <a:alpha val="43000"/>
            </a:srgbClr>
          </a:outerShdw>
        </a:effec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20</xdr:row>
      <xdr:rowOff>0</xdr:rowOff>
    </xdr:from>
    <xdr:to>
      <xdr:col>2</xdr:col>
      <xdr:colOff>714375</xdr:colOff>
      <xdr:row>22</xdr:row>
      <xdr:rowOff>28575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" y="4229100"/>
          <a:ext cx="2352675" cy="447675"/>
        </a:xfrm>
        <a:prstGeom prst="round2DiagRect">
          <a:avLst>
            <a:gd name="adj1" fmla="val 16667"/>
            <a:gd name="adj2" fmla="val 0"/>
          </a:avLst>
        </a:prstGeom>
        <a:ln w="88900" cap="sq">
          <a:solidFill>
            <a:srgbClr val="FFFFFF"/>
          </a:solidFill>
          <a:miter lim="800000"/>
        </a:ln>
        <a:effectLst>
          <a:outerShdw blurRad="254000" algn="tl" rotWithShape="0">
            <a:srgbClr val="000000">
              <a:alpha val="43000"/>
            </a:srgbClr>
          </a:outerShdw>
        </a:effec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20</xdr:row>
      <xdr:rowOff>0</xdr:rowOff>
    </xdr:from>
    <xdr:to>
      <xdr:col>2</xdr:col>
      <xdr:colOff>714375</xdr:colOff>
      <xdr:row>22</xdr:row>
      <xdr:rowOff>28575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" y="4229100"/>
          <a:ext cx="2352675" cy="447675"/>
        </a:xfrm>
        <a:prstGeom prst="round2DiagRect">
          <a:avLst>
            <a:gd name="adj1" fmla="val 16667"/>
            <a:gd name="adj2" fmla="val 0"/>
          </a:avLst>
        </a:prstGeom>
        <a:ln w="88900" cap="sq">
          <a:solidFill>
            <a:srgbClr val="FFFFFF"/>
          </a:solidFill>
          <a:miter lim="800000"/>
        </a:ln>
        <a:effectLst>
          <a:outerShdw blurRad="254000" algn="tl" rotWithShape="0">
            <a:srgbClr val="000000">
              <a:alpha val="43000"/>
            </a:srgbClr>
          </a:outerShdw>
        </a:effec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Y22"/>
  <sheetViews>
    <sheetView showGridLines="0" tabSelected="1" zoomScaleNormal="100" zoomScalePageLayoutView="115" workbookViewId="0"/>
  </sheetViews>
  <sheetFormatPr defaultColWidth="8.875" defaultRowHeight="15.75" outlineLevelCol="1" x14ac:dyDescent="0.25"/>
  <cols>
    <col min="1" max="1" width="2.375" customWidth="1"/>
    <col min="2" max="2" width="26.5" customWidth="1" outlineLevel="1"/>
    <col min="3" max="3" width="19.625" customWidth="1" outlineLevel="1"/>
    <col min="4" max="4" width="24.625" customWidth="1" outlineLevel="1"/>
    <col min="5" max="5" width="12.125" customWidth="1" outlineLevel="1"/>
    <col min="6" max="6" width="2.625" customWidth="1"/>
    <col min="7" max="7" width="16.125" hidden="1" customWidth="1" outlineLevel="1"/>
    <col min="8" max="8" width="2.625" customWidth="1" collapsed="1"/>
    <col min="9" max="9" width="18.625" hidden="1" customWidth="1" outlineLevel="1"/>
    <col min="10" max="10" width="2.625" customWidth="1" collapsed="1"/>
    <col min="11" max="11" width="16.125" hidden="1" customWidth="1" outlineLevel="1"/>
    <col min="12" max="12" width="2.625" customWidth="1" collapsed="1"/>
    <col min="13" max="13" width="16.125" hidden="1" customWidth="1" outlineLevel="1"/>
    <col min="14" max="14" width="2.625" customWidth="1" collapsed="1"/>
    <col min="15" max="15" width="16.125" hidden="1" customWidth="1" outlineLevel="1"/>
    <col min="16" max="16" width="2.625" customWidth="1" collapsed="1"/>
    <col min="17" max="17" width="22.875" hidden="1" customWidth="1" outlineLevel="1"/>
    <col min="18" max="18" width="2.625" customWidth="1" collapsed="1"/>
    <col min="19" max="19" width="26.125" hidden="1" customWidth="1" outlineLevel="1"/>
    <col min="20" max="20" width="2.625" customWidth="1" collapsed="1"/>
    <col min="21" max="21" width="26.125" hidden="1" customWidth="1" outlineLevel="1"/>
    <col min="22" max="22" width="2.625" customWidth="1" collapsed="1"/>
    <col min="23" max="23" width="26.125" hidden="1" customWidth="1" outlineLevel="1"/>
    <col min="24" max="24" width="2.625" customWidth="1" collapsed="1"/>
  </cols>
  <sheetData>
    <row r="1" spans="2:25" ht="9" customHeight="1" x14ac:dyDescent="0.25"/>
    <row r="2" spans="2:25" ht="26.25" x14ac:dyDescent="0.25">
      <c r="B2" s="41" t="s">
        <v>10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</row>
    <row r="3" spans="2:25" ht="9" customHeight="1" x14ac:dyDescent="0.3"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</row>
    <row r="4" spans="2:25" ht="25.5" x14ac:dyDescent="0.5">
      <c r="B4" s="42" t="s">
        <v>64</v>
      </c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</row>
    <row r="5" spans="2:25" ht="9" customHeight="1" x14ac:dyDescent="0.25">
      <c r="F5" s="22"/>
    </row>
    <row r="6" spans="2:25" ht="19.5" customHeight="1" x14ac:dyDescent="0.35">
      <c r="B6" s="43" t="s">
        <v>12</v>
      </c>
      <c r="C6" s="44"/>
      <c r="D6" s="44"/>
      <c r="E6" s="45"/>
      <c r="F6" s="20"/>
      <c r="G6" s="46" t="s">
        <v>11</v>
      </c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8"/>
    </row>
    <row r="7" spans="2:25" ht="18.75" x14ac:dyDescent="0.3">
      <c r="B7" s="31" t="s">
        <v>18</v>
      </c>
      <c r="C7" s="29" t="s">
        <v>19</v>
      </c>
      <c r="D7" s="29" t="s">
        <v>20</v>
      </c>
      <c r="E7" s="29" t="s">
        <v>33</v>
      </c>
      <c r="F7" s="20"/>
      <c r="G7" s="29" t="s">
        <v>13</v>
      </c>
      <c r="H7" s="29"/>
      <c r="I7" s="29" t="s">
        <v>14</v>
      </c>
      <c r="J7" s="29"/>
      <c r="K7" s="29" t="s">
        <v>15</v>
      </c>
      <c r="L7" s="29"/>
      <c r="M7" s="29" t="s">
        <v>46</v>
      </c>
      <c r="N7" s="29"/>
      <c r="O7" s="29" t="s">
        <v>16</v>
      </c>
      <c r="P7" s="29"/>
      <c r="Q7" s="29" t="s">
        <v>17</v>
      </c>
      <c r="R7" s="29"/>
      <c r="S7" s="29" t="s">
        <v>65</v>
      </c>
      <c r="T7" s="29"/>
      <c r="U7" s="29" t="s">
        <v>66</v>
      </c>
      <c r="V7" s="29"/>
      <c r="W7" s="29" t="s">
        <v>67</v>
      </c>
    </row>
    <row r="8" spans="2:25" x14ac:dyDescent="0.25">
      <c r="B8" s="24" t="s">
        <v>23</v>
      </c>
      <c r="C8" s="24" t="s">
        <v>34</v>
      </c>
      <c r="D8" s="24" t="s">
        <v>37</v>
      </c>
      <c r="E8" s="24" t="s">
        <v>42</v>
      </c>
      <c r="F8" s="21"/>
      <c r="G8" s="23" t="str">
        <f>LEFT(D8,4)</f>
        <v>2015</v>
      </c>
      <c r="H8" s="23"/>
      <c r="I8" s="23" t="str">
        <f>RIGHT(B8,6)</f>
        <v>50|110</v>
      </c>
      <c r="J8" s="23"/>
      <c r="K8" s="25" t="str">
        <f>MID(B8,4,3)</f>
        <v>115</v>
      </c>
      <c r="L8" s="25"/>
      <c r="M8" s="28">
        <f>LEN(D8)</f>
        <v>25</v>
      </c>
      <c r="N8" s="25"/>
      <c r="O8" s="28">
        <f>SEARCH("-",C8)</f>
        <v>5</v>
      </c>
      <c r="P8" s="26"/>
      <c r="Q8" s="26" t="str">
        <f>LEFT(TRIM(E8),4)</f>
        <v>Inte</v>
      </c>
      <c r="R8" s="26"/>
      <c r="S8" s="23">
        <f>FIND("Hardware",D8)</f>
        <v>9</v>
      </c>
      <c r="T8" s="26"/>
      <c r="U8" s="23" t="str">
        <f>REPLACE(D8,9,4,"Soft")</f>
        <v>2015-13 Software Kit 1550</v>
      </c>
      <c r="V8" s="26"/>
      <c r="W8" s="23" t="str">
        <f>SUBSTITUTE(B8,"|","-")</f>
        <v>10-115-6200-1550-110</v>
      </c>
      <c r="X8" s="19"/>
    </row>
    <row r="9" spans="2:25" x14ac:dyDescent="0.25">
      <c r="B9" s="24" t="s">
        <v>21</v>
      </c>
      <c r="C9" s="24" t="s">
        <v>27</v>
      </c>
      <c r="D9" s="24" t="s">
        <v>30</v>
      </c>
      <c r="E9" s="24" t="s">
        <v>41</v>
      </c>
      <c r="F9" s="21"/>
      <c r="G9" s="23"/>
      <c r="H9" s="23"/>
      <c r="I9" s="23" t="str">
        <f>RIGHT(LEFT(B8,6),3)</f>
        <v>115</v>
      </c>
      <c r="J9" s="23"/>
      <c r="K9" s="25"/>
      <c r="L9" s="25"/>
      <c r="M9" s="28">
        <f t="shared" ref="M9:M13" si="0">LEN(D9)</f>
        <v>17</v>
      </c>
      <c r="N9" s="25"/>
      <c r="O9" s="28" t="str">
        <f>MID(C8,O8+1,LEN(C8))</f>
        <v>HDWR-KIT-110</v>
      </c>
      <c r="P9" s="26"/>
      <c r="Q9" s="26" t="str">
        <f t="shared" ref="Q9:Q13" si="1">LEFT(TRIM(E9),4)</f>
        <v>Exte</v>
      </c>
      <c r="R9" s="26"/>
      <c r="S9" s="24"/>
      <c r="T9" s="26"/>
      <c r="U9" s="24" t="str">
        <f t="shared" ref="U9:U13" si="2">REPLACE(D9,9,4,"Soft")</f>
        <v>2015 BraSoft 1550</v>
      </c>
      <c r="V9" s="26"/>
      <c r="W9" s="24" t="str">
        <f>SUBSTITUTE(B9,"|","-",4)</f>
        <v>10|115|6200|1550-120</v>
      </c>
      <c r="X9" s="19"/>
      <c r="Y9" s="32"/>
    </row>
    <row r="10" spans="2:25" x14ac:dyDescent="0.25">
      <c r="B10" s="24" t="s">
        <v>24</v>
      </c>
      <c r="C10" s="24" t="s">
        <v>36</v>
      </c>
      <c r="D10" s="24" t="s">
        <v>38</v>
      </c>
      <c r="E10" s="24" t="s">
        <v>40</v>
      </c>
      <c r="F10" s="21"/>
      <c r="G10" s="23"/>
      <c r="H10" s="23"/>
      <c r="I10" s="23"/>
      <c r="J10" s="23"/>
      <c r="K10" s="25"/>
      <c r="L10" s="25"/>
      <c r="M10" s="28">
        <f t="shared" si="0"/>
        <v>25</v>
      </c>
      <c r="N10" s="25"/>
      <c r="O10" s="28">
        <f>SEARCH("-",O9)</f>
        <v>5</v>
      </c>
      <c r="P10" s="26"/>
      <c r="Q10" s="26" t="str">
        <f t="shared" si="1"/>
        <v>Inte</v>
      </c>
      <c r="R10" s="26"/>
      <c r="S10" s="24"/>
      <c r="T10" s="26"/>
      <c r="U10" s="24" t="str">
        <f t="shared" si="2"/>
        <v>2016-13 Software Kit 1550</v>
      </c>
      <c r="V10" s="26"/>
      <c r="W10" s="24"/>
      <c r="X10" s="19"/>
    </row>
    <row r="11" spans="2:25" x14ac:dyDescent="0.25">
      <c r="B11" s="24" t="s">
        <v>22</v>
      </c>
      <c r="C11" s="24" t="s">
        <v>28</v>
      </c>
      <c r="D11" s="24" t="s">
        <v>31</v>
      </c>
      <c r="E11" s="24" t="s">
        <v>45</v>
      </c>
      <c r="F11" s="21"/>
      <c r="G11" s="23"/>
      <c r="H11" s="23"/>
      <c r="I11" s="23"/>
      <c r="J11" s="23"/>
      <c r="K11" s="25"/>
      <c r="L11" s="25"/>
      <c r="M11" s="28">
        <f t="shared" si="0"/>
        <v>17</v>
      </c>
      <c r="N11" s="25"/>
      <c r="O11" s="28" t="str">
        <f>MID(C8,O8+1,O10-1)</f>
        <v>HDWR</v>
      </c>
      <c r="P11" s="26"/>
      <c r="Q11" s="26" t="str">
        <f t="shared" si="1"/>
        <v>Exte</v>
      </c>
      <c r="R11" s="26"/>
      <c r="S11" s="24"/>
      <c r="T11" s="26"/>
      <c r="U11" s="24" t="str">
        <f t="shared" si="2"/>
        <v>2016 BraSoft 1550</v>
      </c>
      <c r="V11" s="26"/>
      <c r="W11" s="24"/>
      <c r="X11" s="19"/>
    </row>
    <row r="12" spans="2:25" x14ac:dyDescent="0.25">
      <c r="B12" s="24" t="s">
        <v>25</v>
      </c>
      <c r="C12" s="24" t="s">
        <v>35</v>
      </c>
      <c r="D12" s="24" t="s">
        <v>39</v>
      </c>
      <c r="E12" s="24" t="s">
        <v>43</v>
      </c>
      <c r="F12" s="21"/>
      <c r="G12" s="23"/>
      <c r="H12" s="23"/>
      <c r="I12" s="23"/>
      <c r="J12" s="23"/>
      <c r="K12" s="25"/>
      <c r="L12" s="24"/>
      <c r="M12" s="28">
        <f t="shared" si="0"/>
        <v>24</v>
      </c>
      <c r="N12" s="24"/>
      <c r="O12" s="28" t="str">
        <f>MID(C8,SEARCH("-",C8)+1,SEARCH("-",MID(C8,SEARCH("-",C8)+1,LEN(C8)))-1)</f>
        <v>HDWR</v>
      </c>
      <c r="P12" s="24"/>
      <c r="Q12" s="26" t="str">
        <f t="shared" si="1"/>
        <v>Inte</v>
      </c>
      <c r="R12" s="24"/>
      <c r="S12" s="24"/>
      <c r="T12" s="24"/>
      <c r="U12" s="24" t="str">
        <f t="shared" si="2"/>
        <v>2016-13 Softch Bolt 1550</v>
      </c>
      <c r="V12" s="24"/>
      <c r="W12" s="24"/>
      <c r="X12" s="19"/>
    </row>
    <row r="13" spans="2:25" x14ac:dyDescent="0.25">
      <c r="B13" s="24" t="s">
        <v>26</v>
      </c>
      <c r="C13" s="24" t="s">
        <v>29</v>
      </c>
      <c r="D13" s="24" t="s">
        <v>32</v>
      </c>
      <c r="E13" s="24" t="s">
        <v>44</v>
      </c>
      <c r="F13" s="21"/>
      <c r="G13" s="23"/>
      <c r="H13" s="23"/>
      <c r="I13" s="23"/>
      <c r="J13" s="23"/>
      <c r="K13" s="25"/>
      <c r="L13" s="24"/>
      <c r="M13" s="28">
        <f t="shared" si="0"/>
        <v>21</v>
      </c>
      <c r="N13" s="24"/>
      <c r="O13" s="28"/>
      <c r="P13" s="24"/>
      <c r="Q13" s="26" t="str">
        <f t="shared" si="1"/>
        <v>Inte</v>
      </c>
      <c r="R13" s="24"/>
      <c r="S13" s="24"/>
      <c r="T13" s="24"/>
      <c r="U13" s="24" t="str">
        <f t="shared" si="2"/>
        <v>2016 6 ISoftBolt 1550</v>
      </c>
      <c r="V13" s="24"/>
      <c r="W13" s="24"/>
      <c r="X13" s="19"/>
    </row>
    <row r="14" spans="2:25" ht="15.75" customHeight="1" x14ac:dyDescent="0.25">
      <c r="B14" s="27"/>
      <c r="C14" s="17" t="s">
        <v>47</v>
      </c>
      <c r="Q14" s="49"/>
      <c r="R14" s="30"/>
      <c r="S14" s="30"/>
      <c r="T14" s="30"/>
      <c r="U14" s="30"/>
      <c r="V14" s="30"/>
      <c r="W14" s="30"/>
      <c r="X14" s="30"/>
    </row>
    <row r="15" spans="2:25" ht="15.75" customHeight="1" x14ac:dyDescent="0.25">
      <c r="Q15" s="50"/>
      <c r="R15" s="30"/>
      <c r="S15" s="30"/>
      <c r="T15" s="30"/>
      <c r="U15" s="30"/>
      <c r="V15" s="30"/>
      <c r="W15" s="30"/>
      <c r="X15" s="30"/>
    </row>
    <row r="16" spans="2:25" ht="15.75" customHeight="1" x14ac:dyDescent="0.25">
      <c r="Q16" s="50"/>
      <c r="R16" s="30"/>
      <c r="S16" s="30"/>
      <c r="T16" s="30"/>
      <c r="U16" s="30"/>
      <c r="V16" s="30"/>
      <c r="W16" s="30"/>
      <c r="X16" s="30"/>
    </row>
    <row r="17" spans="2:24" ht="15.75" customHeight="1" x14ac:dyDescent="0.25">
      <c r="Q17" s="50"/>
      <c r="R17" s="30"/>
      <c r="S17" s="30"/>
      <c r="T17" s="30"/>
      <c r="U17" s="30"/>
      <c r="V17" s="30"/>
      <c r="W17" s="30"/>
      <c r="X17" s="30"/>
    </row>
    <row r="18" spans="2:24" ht="15.75" customHeight="1" x14ac:dyDescent="0.25">
      <c r="Q18" s="30"/>
      <c r="R18" s="30"/>
      <c r="S18" s="30"/>
      <c r="T18" s="30"/>
      <c r="U18" s="30"/>
      <c r="V18" s="30"/>
      <c r="W18" s="30"/>
      <c r="X18" s="30"/>
    </row>
    <row r="22" spans="2:24" ht="17.25" x14ac:dyDescent="0.3">
      <c r="B22" s="1"/>
    </row>
  </sheetData>
  <mergeCells count="5">
    <mergeCell ref="B2:W2"/>
    <mergeCell ref="B4:W4"/>
    <mergeCell ref="B6:E6"/>
    <mergeCell ref="G6:W6"/>
    <mergeCell ref="Q14:Q17"/>
  </mergeCells>
  <pageMargins left="0.7" right="0.7" top="0.75" bottom="0.75" header="0.3" footer="0.3"/>
  <pageSetup orientation="portrait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Y22"/>
  <sheetViews>
    <sheetView showGridLines="0" zoomScaleNormal="100" zoomScalePageLayoutView="115" workbookViewId="0"/>
  </sheetViews>
  <sheetFormatPr defaultColWidth="8.875" defaultRowHeight="15.75" outlineLevelCol="1" x14ac:dyDescent="0.25"/>
  <cols>
    <col min="1" max="1" width="2.375" customWidth="1"/>
    <col min="2" max="2" width="26.5" customWidth="1" outlineLevel="1"/>
    <col min="3" max="3" width="19.625" customWidth="1" outlineLevel="1"/>
    <col min="4" max="4" width="24.625" customWidth="1" outlineLevel="1"/>
    <col min="5" max="5" width="12.125" customWidth="1" outlineLevel="1"/>
    <col min="6" max="6" width="2.625" customWidth="1"/>
    <col min="7" max="7" width="16.125" hidden="1" customWidth="1" outlineLevel="1"/>
    <col min="8" max="8" width="2.625" customWidth="1" collapsed="1"/>
    <col min="9" max="9" width="18.625" hidden="1" customWidth="1" outlineLevel="1"/>
    <col min="10" max="10" width="2.625" customWidth="1" collapsed="1"/>
    <col min="11" max="11" width="16.125" hidden="1" customWidth="1" outlineLevel="1"/>
    <col min="12" max="12" width="2.625" customWidth="1" collapsed="1"/>
    <col min="13" max="13" width="16.125" hidden="1" customWidth="1" outlineLevel="1"/>
    <col min="14" max="14" width="2.625" customWidth="1" collapsed="1"/>
    <col min="15" max="15" width="16.125" hidden="1" customWidth="1" outlineLevel="1"/>
    <col min="16" max="16" width="2.625" customWidth="1" collapsed="1"/>
    <col min="17" max="17" width="22.875" hidden="1" customWidth="1" outlineLevel="1"/>
    <col min="18" max="18" width="2.625" customWidth="1" collapsed="1"/>
    <col min="19" max="19" width="26.125" hidden="1" customWidth="1" outlineLevel="1"/>
    <col min="20" max="20" width="2.625" customWidth="1" collapsed="1"/>
    <col min="21" max="21" width="26.125" hidden="1" customWidth="1" outlineLevel="1"/>
    <col min="22" max="22" width="2.625" customWidth="1" collapsed="1"/>
    <col min="23" max="23" width="26.125" hidden="1" customWidth="1" outlineLevel="1"/>
    <col min="24" max="24" width="2.625" customWidth="1" collapsed="1"/>
  </cols>
  <sheetData>
    <row r="1" spans="2:25" ht="9" customHeight="1" x14ac:dyDescent="0.25"/>
    <row r="2" spans="2:25" ht="26.25" x14ac:dyDescent="0.25">
      <c r="B2" s="41" t="s">
        <v>10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</row>
    <row r="3" spans="2:25" ht="9" customHeight="1" x14ac:dyDescent="0.3"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</row>
    <row r="4" spans="2:25" ht="25.5" x14ac:dyDescent="0.5">
      <c r="B4" s="42" t="s">
        <v>64</v>
      </c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</row>
    <row r="5" spans="2:25" ht="9" customHeight="1" x14ac:dyDescent="0.25">
      <c r="F5" s="22"/>
    </row>
    <row r="6" spans="2:25" ht="19.5" customHeight="1" x14ac:dyDescent="0.35">
      <c r="B6" s="43" t="s">
        <v>12</v>
      </c>
      <c r="C6" s="44"/>
      <c r="D6" s="44"/>
      <c r="E6" s="45"/>
      <c r="F6" s="20"/>
      <c r="G6" s="46" t="s">
        <v>11</v>
      </c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8"/>
    </row>
    <row r="7" spans="2:25" ht="18.75" x14ac:dyDescent="0.3">
      <c r="B7" s="31" t="s">
        <v>18</v>
      </c>
      <c r="C7" s="29" t="s">
        <v>19</v>
      </c>
      <c r="D7" s="29" t="s">
        <v>20</v>
      </c>
      <c r="E7" s="29" t="s">
        <v>33</v>
      </c>
      <c r="F7" s="20"/>
      <c r="G7" s="29" t="s">
        <v>13</v>
      </c>
      <c r="H7" s="29"/>
      <c r="I7" s="29" t="s">
        <v>14</v>
      </c>
      <c r="J7" s="29"/>
      <c r="K7" s="29" t="s">
        <v>15</v>
      </c>
      <c r="L7" s="29"/>
      <c r="M7" s="29" t="s">
        <v>46</v>
      </c>
      <c r="N7" s="29"/>
      <c r="O7" s="29" t="s">
        <v>16</v>
      </c>
      <c r="P7" s="29"/>
      <c r="Q7" s="29" t="s">
        <v>17</v>
      </c>
      <c r="R7" s="29"/>
      <c r="S7" s="29" t="s">
        <v>65</v>
      </c>
      <c r="T7" s="29"/>
      <c r="U7" s="29" t="s">
        <v>66</v>
      </c>
      <c r="V7" s="29"/>
      <c r="W7" s="29" t="s">
        <v>67</v>
      </c>
    </row>
    <row r="8" spans="2:25" x14ac:dyDescent="0.25">
      <c r="B8" s="24" t="s">
        <v>23</v>
      </c>
      <c r="C8" s="24" t="s">
        <v>34</v>
      </c>
      <c r="D8" s="24" t="s">
        <v>37</v>
      </c>
      <c r="E8" s="24" t="s">
        <v>42</v>
      </c>
      <c r="F8" s="21"/>
      <c r="G8" s="23" t="str">
        <f>LEFT(D8,4)</f>
        <v>2015</v>
      </c>
      <c r="H8" s="23"/>
      <c r="I8" s="23" t="str">
        <f>RIGHT(B8,6)</f>
        <v>50|110</v>
      </c>
      <c r="J8" s="23"/>
      <c r="K8" s="25" t="str">
        <f>MID(B8,4,3)</f>
        <v>115</v>
      </c>
      <c r="L8" s="25"/>
      <c r="M8" s="28">
        <f>LEN(D8)</f>
        <v>25</v>
      </c>
      <c r="N8" s="25"/>
      <c r="O8" s="28">
        <f>SEARCH("-",C8)</f>
        <v>5</v>
      </c>
      <c r="P8" s="26"/>
      <c r="Q8" s="26" t="str">
        <f>LEFT(TRIM(E8),4)</f>
        <v>Inte</v>
      </c>
      <c r="R8" s="26"/>
      <c r="S8" s="23">
        <f>FIND("Hardware",D8)</f>
        <v>9</v>
      </c>
      <c r="T8" s="26"/>
      <c r="U8" s="23" t="str">
        <f>REPLACE(D8,9,4,"Soft")</f>
        <v>2015-13 Software Kit 1550</v>
      </c>
      <c r="V8" s="26"/>
      <c r="W8" s="23" t="str">
        <f>SUBSTITUTE(B8,"|","-")</f>
        <v>10-115-6200-1550-110</v>
      </c>
      <c r="X8" s="19"/>
    </row>
    <row r="9" spans="2:25" x14ac:dyDescent="0.25">
      <c r="B9" s="24" t="s">
        <v>21</v>
      </c>
      <c r="C9" s="24" t="s">
        <v>27</v>
      </c>
      <c r="D9" s="24" t="s">
        <v>30</v>
      </c>
      <c r="E9" s="24" t="s">
        <v>41</v>
      </c>
      <c r="F9" s="21"/>
      <c r="G9" s="23"/>
      <c r="H9" s="23"/>
      <c r="I9" s="23" t="str">
        <f>RIGHT(LEFT(B8,6),3)</f>
        <v>115</v>
      </c>
      <c r="J9" s="23"/>
      <c r="K9" s="25"/>
      <c r="L9" s="25"/>
      <c r="M9" s="28">
        <f t="shared" ref="M9:M13" si="0">LEN(D9)</f>
        <v>17</v>
      </c>
      <c r="N9" s="25"/>
      <c r="O9" s="28" t="str">
        <f>MID(C8,O8+1,LEN(C8))</f>
        <v>HDWR-KIT-110</v>
      </c>
      <c r="P9" s="26"/>
      <c r="Q9" s="26" t="str">
        <f t="shared" ref="Q9:Q13" si="1">LEFT(TRIM(E9),4)</f>
        <v>Exte</v>
      </c>
      <c r="R9" s="26"/>
      <c r="S9" s="24"/>
      <c r="T9" s="26"/>
      <c r="U9" s="24" t="str">
        <f t="shared" ref="U9:U13" si="2">REPLACE(D9,9,4,"Soft")</f>
        <v>2015 BraSoft 1550</v>
      </c>
      <c r="V9" s="26"/>
      <c r="W9" s="24" t="str">
        <f>SUBSTITUTE(B9,"|","-",4)</f>
        <v>10|115|6200|1550-120</v>
      </c>
      <c r="X9" s="19"/>
      <c r="Y9" s="32"/>
    </row>
    <row r="10" spans="2:25" x14ac:dyDescent="0.25">
      <c r="B10" s="24" t="s">
        <v>24</v>
      </c>
      <c r="C10" s="24" t="s">
        <v>36</v>
      </c>
      <c r="D10" s="24" t="s">
        <v>38</v>
      </c>
      <c r="E10" s="24" t="s">
        <v>40</v>
      </c>
      <c r="F10" s="21"/>
      <c r="G10" s="23"/>
      <c r="H10" s="23"/>
      <c r="I10" s="23"/>
      <c r="J10" s="23"/>
      <c r="K10" s="25"/>
      <c r="L10" s="25"/>
      <c r="M10" s="28">
        <f t="shared" si="0"/>
        <v>25</v>
      </c>
      <c r="N10" s="25"/>
      <c r="O10" s="28">
        <f>SEARCH("-",O9)</f>
        <v>5</v>
      </c>
      <c r="P10" s="26"/>
      <c r="Q10" s="26" t="str">
        <f t="shared" si="1"/>
        <v>Inte</v>
      </c>
      <c r="R10" s="26"/>
      <c r="S10" s="24"/>
      <c r="T10" s="26"/>
      <c r="U10" s="24" t="str">
        <f t="shared" si="2"/>
        <v>2016-13 Software Kit 1550</v>
      </c>
      <c r="V10" s="26"/>
      <c r="W10" s="24"/>
      <c r="X10" s="19"/>
    </row>
    <row r="11" spans="2:25" x14ac:dyDescent="0.25">
      <c r="B11" s="24" t="s">
        <v>22</v>
      </c>
      <c r="C11" s="24" t="s">
        <v>28</v>
      </c>
      <c r="D11" s="24" t="s">
        <v>31</v>
      </c>
      <c r="E11" s="24" t="s">
        <v>45</v>
      </c>
      <c r="F11" s="21"/>
      <c r="G11" s="23"/>
      <c r="H11" s="23"/>
      <c r="I11" s="23"/>
      <c r="J11" s="23"/>
      <c r="K11" s="25"/>
      <c r="L11" s="25"/>
      <c r="M11" s="28">
        <f t="shared" si="0"/>
        <v>17</v>
      </c>
      <c r="N11" s="25"/>
      <c r="O11" s="28" t="str">
        <f>MID(C8,O8+1,O10-1)</f>
        <v>HDWR</v>
      </c>
      <c r="P11" s="26"/>
      <c r="Q11" s="26" t="str">
        <f t="shared" si="1"/>
        <v>Exte</v>
      </c>
      <c r="R11" s="26"/>
      <c r="S11" s="24"/>
      <c r="T11" s="26"/>
      <c r="U11" s="24" t="str">
        <f t="shared" si="2"/>
        <v>2016 BraSoft 1550</v>
      </c>
      <c r="V11" s="26"/>
      <c r="W11" s="24"/>
      <c r="X11" s="19"/>
    </row>
    <row r="12" spans="2:25" x14ac:dyDescent="0.25">
      <c r="B12" s="24" t="s">
        <v>25</v>
      </c>
      <c r="C12" s="24" t="s">
        <v>35</v>
      </c>
      <c r="D12" s="24" t="s">
        <v>39</v>
      </c>
      <c r="E12" s="24" t="s">
        <v>43</v>
      </c>
      <c r="F12" s="21"/>
      <c r="G12" s="23"/>
      <c r="H12" s="23"/>
      <c r="I12" s="23"/>
      <c r="J12" s="23"/>
      <c r="K12" s="25"/>
      <c r="L12" s="24"/>
      <c r="M12" s="28">
        <f t="shared" si="0"/>
        <v>24</v>
      </c>
      <c r="N12" s="24"/>
      <c r="O12" s="28" t="str">
        <f>MID(C8,SEARCH("-",C8)+1,SEARCH("-",MID(C8,SEARCH("-",C8)+1,LEN(C8)))-1)</f>
        <v>HDWR</v>
      </c>
      <c r="P12" s="24"/>
      <c r="Q12" s="26" t="str">
        <f t="shared" si="1"/>
        <v>Inte</v>
      </c>
      <c r="R12" s="24"/>
      <c r="S12" s="24"/>
      <c r="T12" s="24"/>
      <c r="U12" s="24" t="str">
        <f t="shared" si="2"/>
        <v>2016-13 Softch Bolt 1550</v>
      </c>
      <c r="V12" s="24"/>
      <c r="W12" s="24"/>
      <c r="X12" s="19"/>
    </row>
    <row r="13" spans="2:25" x14ac:dyDescent="0.25">
      <c r="B13" s="24" t="s">
        <v>26</v>
      </c>
      <c r="C13" s="24" t="s">
        <v>29</v>
      </c>
      <c r="D13" s="24" t="s">
        <v>32</v>
      </c>
      <c r="E13" s="24" t="s">
        <v>44</v>
      </c>
      <c r="F13" s="21"/>
      <c r="G13" s="23"/>
      <c r="H13" s="23"/>
      <c r="I13" s="23"/>
      <c r="J13" s="23"/>
      <c r="K13" s="25"/>
      <c r="L13" s="24"/>
      <c r="M13" s="28">
        <f t="shared" si="0"/>
        <v>21</v>
      </c>
      <c r="N13" s="24"/>
      <c r="O13" s="28"/>
      <c r="P13" s="24"/>
      <c r="Q13" s="26" t="str">
        <f t="shared" si="1"/>
        <v>Inte</v>
      </c>
      <c r="R13" s="24"/>
      <c r="S13" s="24"/>
      <c r="T13" s="24"/>
      <c r="U13" s="24" t="str">
        <f t="shared" si="2"/>
        <v>2016 6 ISoftBolt 1550</v>
      </c>
      <c r="V13" s="24"/>
      <c r="W13" s="24"/>
      <c r="X13" s="19"/>
    </row>
    <row r="14" spans="2:25" ht="15.75" customHeight="1" x14ac:dyDescent="0.25">
      <c r="B14" s="27"/>
      <c r="C14" s="17" t="s">
        <v>47</v>
      </c>
      <c r="Q14" s="49"/>
      <c r="R14" s="30"/>
      <c r="S14" s="30"/>
      <c r="T14" s="30"/>
      <c r="U14" s="30"/>
      <c r="V14" s="30"/>
      <c r="W14" s="30"/>
      <c r="X14" s="30"/>
    </row>
    <row r="15" spans="2:25" ht="15.75" customHeight="1" x14ac:dyDescent="0.25">
      <c r="Q15" s="50"/>
      <c r="R15" s="30"/>
      <c r="S15" s="30"/>
      <c r="T15" s="30"/>
      <c r="U15" s="30"/>
      <c r="V15" s="30"/>
      <c r="W15" s="30"/>
      <c r="X15" s="30"/>
    </row>
    <row r="16" spans="2:25" ht="15.75" customHeight="1" x14ac:dyDescent="0.25">
      <c r="Q16" s="50"/>
      <c r="R16" s="30"/>
      <c r="S16" s="30"/>
      <c r="T16" s="30"/>
      <c r="U16" s="30"/>
      <c r="V16" s="30"/>
      <c r="W16" s="30"/>
      <c r="X16" s="30"/>
    </row>
    <row r="17" spans="2:24" ht="15.75" customHeight="1" x14ac:dyDescent="0.25">
      <c r="Q17" s="50"/>
      <c r="R17" s="30"/>
      <c r="S17" s="30"/>
      <c r="T17" s="30"/>
      <c r="U17" s="30"/>
      <c r="V17" s="30"/>
      <c r="W17" s="30"/>
      <c r="X17" s="30"/>
    </row>
    <row r="18" spans="2:24" ht="15.75" customHeight="1" x14ac:dyDescent="0.25">
      <c r="Q18" s="30"/>
      <c r="R18" s="30"/>
      <c r="S18" s="30"/>
      <c r="T18" s="30"/>
      <c r="U18" s="30"/>
      <c r="V18" s="30"/>
      <c r="W18" s="30"/>
      <c r="X18" s="30"/>
    </row>
    <row r="22" spans="2:24" ht="17.25" x14ac:dyDescent="0.3">
      <c r="B22" s="1"/>
    </row>
  </sheetData>
  <mergeCells count="5">
    <mergeCell ref="B2:W2"/>
    <mergeCell ref="B4:W4"/>
    <mergeCell ref="B6:E6"/>
    <mergeCell ref="G6:W6"/>
    <mergeCell ref="Q14:Q17"/>
  </mergeCells>
  <pageMargins left="0.7" right="0.7" top="0.75" bottom="0.75" header="0.3" footer="0.3"/>
  <pageSetup orientation="portrait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22"/>
  <sheetViews>
    <sheetView showGridLines="0" zoomScaleNormal="100" zoomScalePageLayoutView="115" workbookViewId="0"/>
  </sheetViews>
  <sheetFormatPr defaultColWidth="8.875" defaultRowHeight="15.75" outlineLevelCol="1" x14ac:dyDescent="0.25"/>
  <cols>
    <col min="1" max="1" width="2.375" customWidth="1"/>
    <col min="2" max="2" width="21.5" customWidth="1" outlineLevel="1"/>
    <col min="3" max="3" width="14.75" customWidth="1" outlineLevel="1"/>
    <col min="4" max="4" width="24.625" customWidth="1" outlineLevel="1"/>
    <col min="5" max="5" width="12.125" customWidth="1" outlineLevel="1"/>
    <col min="6" max="6" width="2.75" customWidth="1"/>
  </cols>
  <sheetData>
    <row r="1" spans="2:6" ht="9" customHeight="1" x14ac:dyDescent="0.25"/>
    <row r="2" spans="2:6" ht="26.25" x14ac:dyDescent="0.25">
      <c r="B2" s="41" t="s">
        <v>10</v>
      </c>
      <c r="C2" s="41"/>
      <c r="D2" s="41"/>
      <c r="E2" s="41"/>
    </row>
    <row r="3" spans="2:6" ht="9" customHeight="1" x14ac:dyDescent="0.3">
      <c r="C3" s="1"/>
      <c r="D3" s="1"/>
      <c r="E3" s="1"/>
    </row>
    <row r="4" spans="2:6" ht="25.5" x14ac:dyDescent="0.5">
      <c r="B4" s="42" t="s">
        <v>48</v>
      </c>
      <c r="C4" s="42"/>
      <c r="D4" s="42"/>
      <c r="E4" s="42"/>
    </row>
    <row r="5" spans="2:6" ht="16.5" customHeight="1" x14ac:dyDescent="0.25">
      <c r="B5" s="33">
        <v>42735</v>
      </c>
    </row>
    <row r="6" spans="2:6" ht="19.5" customHeight="1" x14ac:dyDescent="0.35">
      <c r="B6" s="43" t="s">
        <v>49</v>
      </c>
      <c r="C6" s="44"/>
      <c r="D6" s="44"/>
      <c r="E6" s="45"/>
    </row>
    <row r="7" spans="2:6" ht="18.75" x14ac:dyDescent="0.3">
      <c r="B7" s="31" t="s">
        <v>50</v>
      </c>
      <c r="C7" s="29" t="s">
        <v>51</v>
      </c>
      <c r="D7" s="29" t="s">
        <v>52</v>
      </c>
      <c r="E7" s="29" t="s">
        <v>53</v>
      </c>
    </row>
    <row r="8" spans="2:6" x14ac:dyDescent="0.25">
      <c r="B8" s="24" t="s">
        <v>54</v>
      </c>
      <c r="C8" s="34">
        <v>50000000</v>
      </c>
      <c r="D8" s="35" t="s">
        <v>55</v>
      </c>
      <c r="E8" s="36">
        <f>C9/C8</f>
        <v>0.4</v>
      </c>
    </row>
    <row r="9" spans="2:6" x14ac:dyDescent="0.25">
      <c r="B9" s="24" t="s">
        <v>56</v>
      </c>
      <c r="C9" s="34">
        <v>20000000</v>
      </c>
      <c r="D9" s="35" t="s">
        <v>57</v>
      </c>
      <c r="E9" s="36">
        <f>C10/C8</f>
        <v>0.1</v>
      </c>
      <c r="F9" s="32"/>
    </row>
    <row r="10" spans="2:6" x14ac:dyDescent="0.25">
      <c r="B10" s="24" t="s">
        <v>58</v>
      </c>
      <c r="C10" s="34">
        <v>5000000</v>
      </c>
      <c r="D10" s="35" t="s">
        <v>59</v>
      </c>
      <c r="E10" s="37">
        <f>C11/C12</f>
        <v>1.9444444444444444</v>
      </c>
    </row>
    <row r="11" spans="2:6" x14ac:dyDescent="0.25">
      <c r="B11" s="24" t="s">
        <v>60</v>
      </c>
      <c r="C11" s="34">
        <v>35000000</v>
      </c>
      <c r="D11" s="35" t="s">
        <v>61</v>
      </c>
      <c r="E11" s="38">
        <f>C11-C12</f>
        <v>17000000</v>
      </c>
    </row>
    <row r="12" spans="2:6" x14ac:dyDescent="0.25">
      <c r="B12" s="24" t="s">
        <v>62</v>
      </c>
      <c r="C12" s="34">
        <v>18000000</v>
      </c>
      <c r="D12" s="24"/>
      <c r="E12" s="24"/>
    </row>
    <row r="13" spans="2:6" x14ac:dyDescent="0.25">
      <c r="B13" s="39"/>
      <c r="C13" s="40"/>
      <c r="D13" s="39"/>
      <c r="E13" s="39"/>
    </row>
    <row r="14" spans="2:6" ht="19.5" customHeight="1" x14ac:dyDescent="0.35">
      <c r="B14" s="51" t="s">
        <v>63</v>
      </c>
      <c r="C14" s="52"/>
      <c r="D14" s="52"/>
      <c r="E14" s="53"/>
    </row>
    <row r="15" spans="2:6" ht="15.75" customHeight="1" x14ac:dyDescent="0.25">
      <c r="B15" s="54"/>
      <c r="C15" s="55"/>
      <c r="D15" s="55"/>
      <c r="E15" s="56"/>
    </row>
    <row r="16" spans="2:6" ht="15.75" customHeight="1" x14ac:dyDescent="0.25">
      <c r="B16" s="57"/>
      <c r="C16" s="58"/>
      <c r="D16" s="58"/>
      <c r="E16" s="59"/>
    </row>
    <row r="17" spans="2:5" ht="15.75" customHeight="1" x14ac:dyDescent="0.25">
      <c r="B17" s="57"/>
      <c r="C17" s="58"/>
      <c r="D17" s="58"/>
      <c r="E17" s="59"/>
    </row>
    <row r="18" spans="2:5" ht="15.75" customHeight="1" x14ac:dyDescent="0.25">
      <c r="B18" s="60"/>
      <c r="C18" s="61"/>
      <c r="D18" s="61"/>
      <c r="E18" s="62"/>
    </row>
    <row r="22" spans="2:5" ht="17.25" x14ac:dyDescent="0.3">
      <c r="B22" s="1"/>
    </row>
  </sheetData>
  <mergeCells count="5">
    <mergeCell ref="B2:E2"/>
    <mergeCell ref="B4:E4"/>
    <mergeCell ref="B6:E6"/>
    <mergeCell ref="B14:E14"/>
    <mergeCell ref="B15:E18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22"/>
  <sheetViews>
    <sheetView showGridLines="0" zoomScaleNormal="100" zoomScalePageLayoutView="115" workbookViewId="0"/>
  </sheetViews>
  <sheetFormatPr defaultColWidth="8.875" defaultRowHeight="15.75" outlineLevelCol="1" x14ac:dyDescent="0.25"/>
  <cols>
    <col min="1" max="1" width="2.375" customWidth="1"/>
    <col min="2" max="2" width="21.5" customWidth="1" outlineLevel="1"/>
    <col min="3" max="3" width="14.75" customWidth="1" outlineLevel="1"/>
    <col min="4" max="4" width="24.625" customWidth="1" outlineLevel="1"/>
    <col min="5" max="5" width="12.125" customWidth="1" outlineLevel="1"/>
    <col min="6" max="6" width="2.75" customWidth="1"/>
  </cols>
  <sheetData>
    <row r="1" spans="2:6" ht="9" customHeight="1" x14ac:dyDescent="0.25"/>
    <row r="2" spans="2:6" ht="26.25" x14ac:dyDescent="0.25">
      <c r="B2" s="41" t="s">
        <v>10</v>
      </c>
      <c r="C2" s="41"/>
      <c r="D2" s="41"/>
      <c r="E2" s="41"/>
    </row>
    <row r="3" spans="2:6" ht="9" customHeight="1" x14ac:dyDescent="0.3">
      <c r="C3" s="1"/>
      <c r="D3" s="1"/>
      <c r="E3" s="1"/>
    </row>
    <row r="4" spans="2:6" ht="25.5" x14ac:dyDescent="0.5">
      <c r="B4" s="42" t="s">
        <v>48</v>
      </c>
      <c r="C4" s="42"/>
      <c r="D4" s="42"/>
      <c r="E4" s="42"/>
    </row>
    <row r="5" spans="2:6" ht="16.5" customHeight="1" x14ac:dyDescent="0.25">
      <c r="B5" s="33">
        <v>42766</v>
      </c>
    </row>
    <row r="6" spans="2:6" ht="19.5" customHeight="1" x14ac:dyDescent="0.35">
      <c r="B6" s="43" t="s">
        <v>49</v>
      </c>
      <c r="C6" s="44"/>
      <c r="D6" s="44"/>
      <c r="E6" s="45"/>
    </row>
    <row r="7" spans="2:6" ht="18.75" x14ac:dyDescent="0.3">
      <c r="B7" s="31" t="s">
        <v>50</v>
      </c>
      <c r="C7" s="29" t="s">
        <v>51</v>
      </c>
      <c r="D7" s="29" t="s">
        <v>52</v>
      </c>
      <c r="E7" s="29" t="s">
        <v>53</v>
      </c>
    </row>
    <row r="8" spans="2:6" x14ac:dyDescent="0.25">
      <c r="B8" s="24" t="s">
        <v>54</v>
      </c>
      <c r="C8" s="34">
        <v>10000</v>
      </c>
      <c r="D8" s="35" t="s">
        <v>55</v>
      </c>
      <c r="E8" s="36">
        <f>C9/C8</f>
        <v>0.2</v>
      </c>
    </row>
    <row r="9" spans="2:6" x14ac:dyDescent="0.25">
      <c r="B9" s="24" t="s">
        <v>56</v>
      </c>
      <c r="C9" s="34">
        <v>2000</v>
      </c>
      <c r="D9" s="35" t="s">
        <v>57</v>
      </c>
      <c r="E9" s="36">
        <f>C10/C8</f>
        <v>500</v>
      </c>
      <c r="F9" s="32"/>
    </row>
    <row r="10" spans="2:6" x14ac:dyDescent="0.25">
      <c r="B10" s="24" t="s">
        <v>58</v>
      </c>
      <c r="C10" s="34">
        <v>5000000</v>
      </c>
      <c r="D10" s="35" t="s">
        <v>59</v>
      </c>
      <c r="E10" s="37">
        <f>C11/C12</f>
        <v>1.9444444444444444</v>
      </c>
    </row>
    <row r="11" spans="2:6" x14ac:dyDescent="0.25">
      <c r="B11" s="24" t="s">
        <v>60</v>
      </c>
      <c r="C11" s="34">
        <v>35000000</v>
      </c>
      <c r="D11" s="35" t="s">
        <v>61</v>
      </c>
      <c r="E11" s="38">
        <f>C11-C12</f>
        <v>17000000</v>
      </c>
    </row>
    <row r="12" spans="2:6" x14ac:dyDescent="0.25">
      <c r="B12" s="24" t="s">
        <v>62</v>
      </c>
      <c r="C12" s="34">
        <v>18000000</v>
      </c>
      <c r="D12" s="24"/>
      <c r="E12" s="24"/>
    </row>
    <row r="13" spans="2:6" x14ac:dyDescent="0.25">
      <c r="B13" s="39"/>
      <c r="C13" s="40"/>
      <c r="D13" s="39"/>
      <c r="E13" s="39"/>
    </row>
    <row r="14" spans="2:6" ht="19.5" customHeight="1" x14ac:dyDescent="0.35">
      <c r="B14" s="51" t="s">
        <v>63</v>
      </c>
      <c r="C14" s="52"/>
      <c r="D14" s="52"/>
      <c r="E14" s="53"/>
    </row>
    <row r="15" spans="2:6" ht="15.75" customHeight="1" x14ac:dyDescent="0.25">
      <c r="B15" s="54" t="str">
        <f>CONCATENATE("For the year ending ",TEXT(B5,"MMMM DD, YYY"),", XYZ Company had Net Sales of ",TEXT(C8,"$#,##0")," and Gross Profit of ",TEXT(C9,"$#,##0"),".")</f>
        <v>For the year ending January 31, 2017, XYZ Company had Net Sales of $10,000 and Gross Profit of $2,000.</v>
      </c>
      <c r="C15" s="55"/>
      <c r="D15" s="55"/>
      <c r="E15" s="56"/>
    </row>
    <row r="16" spans="2:6" ht="15.75" customHeight="1" x14ac:dyDescent="0.25">
      <c r="B16" s="57"/>
      <c r="C16" s="58"/>
      <c r="D16" s="58"/>
      <c r="E16" s="59"/>
    </row>
    <row r="17" spans="2:5" ht="15.75" customHeight="1" x14ac:dyDescent="0.25">
      <c r="B17" s="57"/>
      <c r="C17" s="58"/>
      <c r="D17" s="58"/>
      <c r="E17" s="59"/>
    </row>
    <row r="18" spans="2:5" ht="15.75" customHeight="1" x14ac:dyDescent="0.25">
      <c r="B18" s="60"/>
      <c r="C18" s="61"/>
      <c r="D18" s="61"/>
      <c r="E18" s="62"/>
    </row>
    <row r="22" spans="2:5" ht="17.25" x14ac:dyDescent="0.3">
      <c r="B22" s="1"/>
    </row>
  </sheetData>
  <mergeCells count="5">
    <mergeCell ref="B2:E2"/>
    <mergeCell ref="B4:E4"/>
    <mergeCell ref="B6:E6"/>
    <mergeCell ref="B14:E14"/>
    <mergeCell ref="B15:E18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22"/>
  <sheetViews>
    <sheetView workbookViewId="0"/>
  </sheetViews>
  <sheetFormatPr defaultColWidth="11" defaultRowHeight="15.75" x14ac:dyDescent="0.25"/>
  <cols>
    <col min="1" max="1" width="1.125" customWidth="1"/>
    <col min="2" max="2" width="23.375" customWidth="1"/>
    <col min="3" max="3" width="12" customWidth="1"/>
    <col min="4" max="4" width="4.625" customWidth="1"/>
    <col min="5" max="5" width="23.375" customWidth="1"/>
    <col min="6" max="6" width="12" customWidth="1"/>
  </cols>
  <sheetData>
    <row r="1" spans="2:8" ht="8.25" customHeight="1" x14ac:dyDescent="0.25"/>
    <row r="2" spans="2:8" ht="26.25" x14ac:dyDescent="0.25">
      <c r="B2" s="41" t="s">
        <v>8</v>
      </c>
      <c r="C2" s="41"/>
      <c r="D2" s="41"/>
      <c r="E2" s="41"/>
      <c r="F2" s="41"/>
    </row>
    <row r="3" spans="2:8" ht="17.25" x14ac:dyDescent="0.3">
      <c r="B3" s="1"/>
      <c r="C3" s="1"/>
      <c r="D3" s="1"/>
      <c r="E3" s="1"/>
      <c r="F3" s="1"/>
    </row>
    <row r="4" spans="2:8" ht="25.5" x14ac:dyDescent="0.5">
      <c r="B4" s="42" t="s">
        <v>9</v>
      </c>
      <c r="C4" s="42"/>
      <c r="D4" s="42"/>
      <c r="E4" s="42"/>
      <c r="F4" s="42"/>
    </row>
    <row r="6" spans="2:8" ht="20.25" x14ac:dyDescent="0.35">
      <c r="B6" s="63" t="s">
        <v>4</v>
      </c>
      <c r="C6" s="64"/>
      <c r="E6" s="18"/>
      <c r="F6" s="18"/>
      <c r="G6" s="12"/>
    </row>
    <row r="7" spans="2:8" x14ac:dyDescent="0.25">
      <c r="B7" s="5" t="s">
        <v>0</v>
      </c>
      <c r="C7" s="3" t="s">
        <v>3</v>
      </c>
      <c r="E7" s="13"/>
      <c r="F7" s="14"/>
      <c r="G7" s="12"/>
      <c r="H7" s="9" t="s">
        <v>5</v>
      </c>
    </row>
    <row r="8" spans="2:8" x14ac:dyDescent="0.25">
      <c r="B8" s="2" t="s">
        <v>1</v>
      </c>
      <c r="C8" s="7">
        <v>18</v>
      </c>
      <c r="E8" s="17"/>
      <c r="F8" s="17"/>
      <c r="G8" s="15"/>
      <c r="H8" s="10" t="s">
        <v>7</v>
      </c>
    </row>
    <row r="9" spans="2:8" ht="16.5" thickBot="1" x14ac:dyDescent="0.3">
      <c r="B9" s="8" t="s">
        <v>2</v>
      </c>
      <c r="C9" s="6">
        <f>(C8*8*5*52)+(C8*1.5*1*5*52)</f>
        <v>44460</v>
      </c>
      <c r="E9" s="17"/>
      <c r="F9" s="17"/>
      <c r="G9" s="15"/>
      <c r="H9" s="11" t="s">
        <v>6</v>
      </c>
    </row>
    <row r="10" spans="2:8" x14ac:dyDescent="0.25">
      <c r="B10" s="2"/>
      <c r="E10" s="17"/>
      <c r="F10" s="17"/>
      <c r="G10" s="15"/>
    </row>
    <row r="11" spans="2:8" x14ac:dyDescent="0.25">
      <c r="B11" s="2"/>
      <c r="E11" s="17"/>
      <c r="F11" s="17"/>
      <c r="G11" s="15"/>
    </row>
    <row r="12" spans="2:8" x14ac:dyDescent="0.25">
      <c r="B12" s="2"/>
      <c r="E12" s="17"/>
      <c r="F12" s="17"/>
      <c r="G12" s="15"/>
    </row>
    <row r="13" spans="2:8" x14ac:dyDescent="0.25">
      <c r="B13" s="2"/>
      <c r="E13" s="17"/>
      <c r="F13" s="17"/>
      <c r="G13" s="15"/>
    </row>
    <row r="14" spans="2:8" x14ac:dyDescent="0.25">
      <c r="B14" s="2"/>
      <c r="E14" s="17"/>
      <c r="F14" s="17"/>
      <c r="G14" s="15"/>
    </row>
    <row r="15" spans="2:8" x14ac:dyDescent="0.25">
      <c r="B15" s="2"/>
      <c r="E15" s="17"/>
      <c r="F15" s="17"/>
      <c r="G15" s="16"/>
    </row>
    <row r="16" spans="2:8" x14ac:dyDescent="0.25">
      <c r="B16" s="2"/>
      <c r="E16" s="17"/>
      <c r="F16" s="17"/>
      <c r="G16" s="12"/>
    </row>
    <row r="17" spans="2:7" x14ac:dyDescent="0.25">
      <c r="B17" s="2"/>
      <c r="E17" s="17"/>
      <c r="F17" s="17"/>
      <c r="G17" s="12"/>
    </row>
    <row r="18" spans="2:7" x14ac:dyDescent="0.25">
      <c r="B18" s="2"/>
      <c r="E18" s="17"/>
      <c r="F18" s="17"/>
    </row>
    <row r="19" spans="2:7" x14ac:dyDescent="0.25">
      <c r="B19" s="2"/>
      <c r="E19" s="17"/>
      <c r="F19" s="17"/>
    </row>
    <row r="20" spans="2:7" x14ac:dyDescent="0.25">
      <c r="F20" s="17"/>
    </row>
    <row r="21" spans="2:7" x14ac:dyDescent="0.25">
      <c r="E21" s="4"/>
      <c r="F21" s="17"/>
    </row>
    <row r="22" spans="2:7" x14ac:dyDescent="0.25">
      <c r="E22" s="4"/>
    </row>
  </sheetData>
  <customSheetViews>
    <customSheetView guid="{7832CFFA-06F0-4EE6-9335-1532826377F0}" scale="190" fitToPage="1" state="hidden">
      <selection activeCell="A12" sqref="A12"/>
      <pageMargins left="0.7" right="0.7" top="0.75" bottom="0.75" header="0.3" footer="0.3"/>
      <pageSetup orientation="landscape"/>
    </customSheetView>
  </customSheetViews>
  <mergeCells count="3">
    <mergeCell ref="B2:F2"/>
    <mergeCell ref="B4:F4"/>
    <mergeCell ref="B6:C6"/>
  </mergeCells>
  <pageMargins left="0.75" right="0.75" top="1" bottom="1" header="0.5" footer="0.5"/>
  <pageSetup orientation="landscape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Formulas1,2,3-Begin</vt:lpstr>
      <vt:lpstr>Formulas1,2,3-End</vt:lpstr>
      <vt:lpstr>Formulas4-Begin</vt:lpstr>
      <vt:lpstr>Formulas4-End</vt:lpstr>
      <vt:lpstr>Integrity4 (2)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Steven Crute</dc:creator>
  <cp:lastModifiedBy>CRUTER.com</cp:lastModifiedBy>
  <cp:lastPrinted>2015-05-13T23:52:19Z</cp:lastPrinted>
  <dcterms:created xsi:type="dcterms:W3CDTF">2015-04-24T00:51:04Z</dcterms:created>
  <dcterms:modified xsi:type="dcterms:W3CDTF">2016-03-04T17:34:54Z</dcterms:modified>
</cp:coreProperties>
</file>